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8388" firstSheet="1" activeTab="1"/>
  </bookViews>
  <sheets>
    <sheet name="Default and baseline factors" sheetId="1" r:id="rId1"/>
    <sheet name="Conversions" sheetId="2" r:id="rId2"/>
    <sheet name="ER calculations" sheetId="3" r:id="rId3"/>
  </sheets>
  <definedNames/>
  <calcPr fullCalcOnLoad="1"/>
</workbook>
</file>

<file path=xl/sharedStrings.xml><?xml version="1.0" encoding="utf-8"?>
<sst xmlns="http://schemas.openxmlformats.org/spreadsheetml/2006/main" count="146" uniqueCount="71">
  <si>
    <t xml:space="preserve">Default fixed parameters </t>
  </si>
  <si>
    <t>tCO2/GJ</t>
  </si>
  <si>
    <t>Baseline fixed parameters</t>
  </si>
  <si>
    <t>GJ/MWh</t>
  </si>
  <si>
    <t>t.c.e./MWh</t>
  </si>
  <si>
    <t>Baseline scenario</t>
  </si>
  <si>
    <t>Zuyeaskaya TPP(units 1 to 4)</t>
  </si>
  <si>
    <t>Variable</t>
  </si>
  <si>
    <t>Unit</t>
  </si>
  <si>
    <t>Power supplied to grid</t>
  </si>
  <si>
    <t>MWh</t>
  </si>
  <si>
    <t>Overal fuel, including:</t>
  </si>
  <si>
    <t>t.c.e.</t>
  </si>
  <si>
    <t>coal consumption</t>
  </si>
  <si>
    <t>t</t>
  </si>
  <si>
    <t>in %</t>
  </si>
  <si>
    <t>GJ</t>
  </si>
  <si>
    <t>gas consumption</t>
  </si>
  <si>
    <t>000m3</t>
  </si>
  <si>
    <t>in%</t>
  </si>
  <si>
    <t>mazut consumption</t>
  </si>
  <si>
    <t>Specific fuel consumption for grid supply</t>
  </si>
  <si>
    <t>g.c.e./kWh</t>
  </si>
  <si>
    <t>NCVcoal</t>
  </si>
  <si>
    <t>CEFcoal</t>
  </si>
  <si>
    <t>Fuel emissions baseline</t>
  </si>
  <si>
    <t>tCO2/y</t>
  </si>
  <si>
    <t>Project scenario</t>
  </si>
  <si>
    <t>Fuel emissions project</t>
  </si>
  <si>
    <t>Emissions reduction</t>
  </si>
  <si>
    <t>t.c.e. (ton of coal equivalent)</t>
  </si>
  <si>
    <t>=</t>
  </si>
  <si>
    <t>kcal</t>
  </si>
  <si>
    <t>kJ</t>
  </si>
  <si>
    <t>kcal/kg</t>
  </si>
  <si>
    <t>GJ/t</t>
  </si>
  <si>
    <t>g.c.e./kWh (gram of coal equivalent/kilowathour)</t>
  </si>
  <si>
    <r>
      <t>ER</t>
    </r>
    <r>
      <rPr>
        <b/>
        <vertAlign val="subscript"/>
        <sz val="11"/>
        <color indexed="8"/>
        <rFont val="Calibri"/>
        <family val="2"/>
      </rPr>
      <t>2009</t>
    </r>
  </si>
  <si>
    <r>
      <t>El</t>
    </r>
    <r>
      <rPr>
        <b/>
        <sz val="8"/>
        <color indexed="8"/>
        <rFont val="Calibri"/>
        <family val="2"/>
      </rPr>
      <t xml:space="preserve"> y</t>
    </r>
  </si>
  <si>
    <r>
      <t>FC</t>
    </r>
    <r>
      <rPr>
        <b/>
        <sz val="8"/>
        <color indexed="8"/>
        <rFont val="Calibri"/>
        <family val="2"/>
      </rPr>
      <t>coal, y</t>
    </r>
  </si>
  <si>
    <r>
      <t>FC</t>
    </r>
    <r>
      <rPr>
        <b/>
        <sz val="8"/>
        <color indexed="8"/>
        <rFont val="Calibri"/>
        <family val="2"/>
      </rPr>
      <t>gas, y</t>
    </r>
  </si>
  <si>
    <r>
      <t>FC</t>
    </r>
    <r>
      <rPr>
        <b/>
        <sz val="8"/>
        <color indexed="8"/>
        <rFont val="Calibri"/>
        <family val="2"/>
      </rPr>
      <t>mazut, y</t>
    </r>
  </si>
  <si>
    <r>
      <t>SFC</t>
    </r>
    <r>
      <rPr>
        <b/>
        <sz val="8"/>
        <color indexed="8"/>
        <rFont val="Calibri"/>
        <family val="2"/>
      </rPr>
      <t>Bsl</t>
    </r>
  </si>
  <si>
    <r>
      <t>NCV</t>
    </r>
    <r>
      <rPr>
        <b/>
        <sz val="8"/>
        <color indexed="8"/>
        <rFont val="Calibri"/>
        <family val="2"/>
      </rPr>
      <t>coal</t>
    </r>
  </si>
  <si>
    <r>
      <t>CEF</t>
    </r>
    <r>
      <rPr>
        <b/>
        <sz val="8"/>
        <color indexed="8"/>
        <rFont val="Calibri"/>
        <family val="2"/>
      </rPr>
      <t>coal</t>
    </r>
  </si>
  <si>
    <r>
      <t>NCV</t>
    </r>
    <r>
      <rPr>
        <sz val="8"/>
        <color indexed="8"/>
        <rFont val="Calibri"/>
        <family val="2"/>
      </rPr>
      <t>mazut</t>
    </r>
  </si>
  <si>
    <r>
      <t>NCV</t>
    </r>
    <r>
      <rPr>
        <b/>
        <sz val="8"/>
        <color indexed="8"/>
        <rFont val="Calibri"/>
        <family val="2"/>
      </rPr>
      <t>mazut</t>
    </r>
  </si>
  <si>
    <r>
      <t>CEF</t>
    </r>
    <r>
      <rPr>
        <sz val="8"/>
        <color indexed="8"/>
        <rFont val="Calibri"/>
        <family val="2"/>
      </rPr>
      <t>mazut</t>
    </r>
  </si>
  <si>
    <r>
      <t>CEF</t>
    </r>
    <r>
      <rPr>
        <b/>
        <sz val="8"/>
        <color indexed="8"/>
        <rFont val="Calibri"/>
        <family val="2"/>
      </rPr>
      <t>mazut</t>
    </r>
  </si>
  <si>
    <r>
      <t xml:space="preserve">NCV </t>
    </r>
    <r>
      <rPr>
        <sz val="8"/>
        <color indexed="8"/>
        <rFont val="Calibri"/>
        <family val="2"/>
      </rPr>
      <t>gas</t>
    </r>
  </si>
  <si>
    <r>
      <t>NCV</t>
    </r>
    <r>
      <rPr>
        <b/>
        <sz val="8"/>
        <color indexed="8"/>
        <rFont val="Calibri"/>
        <family val="2"/>
      </rPr>
      <t>gas</t>
    </r>
  </si>
  <si>
    <r>
      <t>CEF</t>
    </r>
    <r>
      <rPr>
        <sz val="8"/>
        <color indexed="8"/>
        <rFont val="Calibri"/>
        <family val="2"/>
      </rPr>
      <t>gas</t>
    </r>
  </si>
  <si>
    <r>
      <t>CEF</t>
    </r>
    <r>
      <rPr>
        <b/>
        <sz val="8"/>
        <color indexed="8"/>
        <rFont val="Calibri"/>
        <family val="2"/>
      </rPr>
      <t>gas</t>
    </r>
  </si>
  <si>
    <r>
      <t>BE</t>
    </r>
    <r>
      <rPr>
        <b/>
        <sz val="8"/>
        <color indexed="8"/>
        <rFont val="Calibri"/>
        <family val="2"/>
      </rPr>
      <t>fuel,y</t>
    </r>
  </si>
  <si>
    <r>
      <t>NCV</t>
    </r>
    <r>
      <rPr>
        <b/>
        <sz val="8"/>
        <color indexed="8"/>
        <rFont val="Calibri"/>
        <family val="2"/>
      </rPr>
      <t>coal,y</t>
    </r>
  </si>
  <si>
    <r>
      <t>NCV</t>
    </r>
    <r>
      <rPr>
        <b/>
        <sz val="8"/>
        <color indexed="8"/>
        <rFont val="Calibri"/>
        <family val="2"/>
      </rPr>
      <t>mazut,y</t>
    </r>
  </si>
  <si>
    <r>
      <t>NCV</t>
    </r>
    <r>
      <rPr>
        <b/>
        <sz val="8"/>
        <color indexed="8"/>
        <rFont val="Calibri"/>
        <family val="2"/>
      </rPr>
      <t>gas,y</t>
    </r>
  </si>
  <si>
    <r>
      <t>PE</t>
    </r>
    <r>
      <rPr>
        <b/>
        <sz val="8"/>
        <color indexed="8"/>
        <rFont val="Calibri"/>
        <family val="2"/>
      </rPr>
      <t>fuel,y</t>
    </r>
  </si>
  <si>
    <t>kcal/000Nm3</t>
  </si>
  <si>
    <t>kcal/000 Nm3</t>
  </si>
  <si>
    <t>Emissions reduction calculations MR 0001 rev1.0 12/04/2010</t>
  </si>
  <si>
    <r>
      <t>EF</t>
    </r>
    <r>
      <rPr>
        <vertAlign val="subscript"/>
        <sz val="11"/>
        <color indexed="8"/>
        <rFont val="Calibri"/>
        <family val="2"/>
      </rPr>
      <t>CO2,gas</t>
    </r>
  </si>
  <si>
    <r>
      <t>EF</t>
    </r>
    <r>
      <rPr>
        <vertAlign val="subscript"/>
        <sz val="11"/>
        <color indexed="8"/>
        <rFont val="Calibri"/>
        <family val="2"/>
      </rPr>
      <t>CO2,mazut</t>
    </r>
  </si>
  <si>
    <r>
      <t>EF</t>
    </r>
    <r>
      <rPr>
        <b/>
        <vertAlign val="subscript"/>
        <sz val="11"/>
        <color indexed="8"/>
        <rFont val="Calibri"/>
        <family val="2"/>
      </rPr>
      <t>CO2,coal</t>
    </r>
  </si>
  <si>
    <r>
      <t>tCO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/GJ</t>
    </r>
  </si>
  <si>
    <r>
      <t>SFC</t>
    </r>
    <r>
      <rPr>
        <b/>
        <vertAlign val="subscript"/>
        <sz val="11"/>
        <color indexed="8"/>
        <rFont val="Calibri"/>
        <family val="2"/>
      </rPr>
      <t>Bsl</t>
    </r>
  </si>
  <si>
    <t>Unit conversion</t>
  </si>
  <si>
    <t>one unit to convert</t>
  </si>
  <si>
    <t>equals to</t>
  </si>
  <si>
    <t>kcal/1000 Nm3</t>
  </si>
  <si>
    <t>GJ/1000 Nm3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</si>
</sst>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0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8" xfId="0" applyNumberFormat="1" applyFont="1" applyBorder="1" applyAlignment="1">
      <alignment/>
    </xf>
    <xf numFmtId="10" fontId="3" fillId="0" borderId="18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65" fontId="3" fillId="0" borderId="18" xfId="0" applyNumberFormat="1" applyFont="1" applyFill="1" applyBorder="1" applyAlignment="1" quotePrefix="1">
      <alignment/>
    </xf>
    <xf numFmtId="164" fontId="0" fillId="0" borderId="17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13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20" borderId="3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3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3.8515625" style="4" customWidth="1"/>
    <col min="2" max="2" width="12.00390625" style="4" customWidth="1"/>
    <col min="3" max="3" width="12.140625" style="4" customWidth="1"/>
    <col min="4" max="16384" width="9.140625" style="4" customWidth="1"/>
  </cols>
  <sheetData>
    <row r="1" ht="14.25">
      <c r="A1" s="1" t="str">
        <f>'ER calculations'!A1</f>
        <v>Emissions reduction calculations MR 0001 rev1.0 12/04/2010</v>
      </c>
    </row>
    <row r="3" spans="1:3" ht="14.25">
      <c r="A3" s="40" t="s">
        <v>0</v>
      </c>
      <c r="B3" s="14"/>
      <c r="C3" s="14"/>
    </row>
    <row r="4" spans="1:3" ht="15">
      <c r="A4" s="42" t="s">
        <v>63</v>
      </c>
      <c r="B4" s="41" t="s">
        <v>64</v>
      </c>
      <c r="C4" s="41">
        <v>0.096</v>
      </c>
    </row>
    <row r="5" spans="1:3" ht="15">
      <c r="A5" s="42" t="s">
        <v>61</v>
      </c>
      <c r="B5" s="41" t="s">
        <v>64</v>
      </c>
      <c r="C5" s="41">
        <v>0.0561</v>
      </c>
    </row>
    <row r="6" spans="1:3" ht="15">
      <c r="A6" s="42" t="s">
        <v>62</v>
      </c>
      <c r="B6" s="41" t="s">
        <v>64</v>
      </c>
      <c r="C6" s="41">
        <v>0.077</v>
      </c>
    </row>
    <row r="7" spans="1:3" ht="14.25">
      <c r="A7" s="14"/>
      <c r="B7" s="14"/>
      <c r="C7" s="14"/>
    </row>
    <row r="8" spans="1:3" ht="14.25">
      <c r="A8" s="40" t="s">
        <v>2</v>
      </c>
      <c r="B8" s="14"/>
      <c r="C8" s="14"/>
    </row>
    <row r="9" spans="1:3" ht="15">
      <c r="A9" s="42" t="s">
        <v>65</v>
      </c>
      <c r="B9" s="41" t="s">
        <v>3</v>
      </c>
      <c r="C9" s="41">
        <v>10.5232</v>
      </c>
    </row>
    <row r="10" spans="1:3" ht="15">
      <c r="A10" s="42" t="s">
        <v>65</v>
      </c>
      <c r="B10" s="41" t="s">
        <v>4</v>
      </c>
      <c r="C10" s="41">
        <v>359.059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5.57421875" style="0" customWidth="1"/>
    <col min="2" max="2" width="3.7109375" style="0" customWidth="1"/>
    <col min="3" max="3" width="15.421875" style="0" customWidth="1"/>
    <col min="4" max="4" width="10.8515625" style="0" customWidth="1"/>
    <col min="5" max="5" width="9.421875" style="0" customWidth="1"/>
    <col min="6" max="6" width="12.00390625" style="0" bestFit="1" customWidth="1"/>
  </cols>
  <sheetData>
    <row r="1" ht="14.25">
      <c r="A1" t="str">
        <f>'ER calculations'!A1</f>
        <v>Emissions reduction calculations MR 0001 rev1.0 12/04/2010</v>
      </c>
    </row>
    <row r="3" ht="15" thickBot="1">
      <c r="A3" s="3" t="s">
        <v>66</v>
      </c>
    </row>
    <row r="4" spans="1:4" ht="15" thickBot="1">
      <c r="A4" s="51" t="s">
        <v>67</v>
      </c>
      <c r="B4" s="52"/>
      <c r="C4" s="52" t="s">
        <v>68</v>
      </c>
      <c r="D4" s="53"/>
    </row>
    <row r="5" spans="1:4" ht="14.25">
      <c r="A5" s="48" t="s">
        <v>30</v>
      </c>
      <c r="B5" s="49" t="s">
        <v>31</v>
      </c>
      <c r="C5" s="49">
        <v>29.3076</v>
      </c>
      <c r="D5" s="50" t="s">
        <v>16</v>
      </c>
    </row>
    <row r="6" spans="1:4" ht="14.25">
      <c r="A6" s="43" t="s">
        <v>32</v>
      </c>
      <c r="B6" s="2" t="s">
        <v>31</v>
      </c>
      <c r="C6" s="2">
        <v>4.187</v>
      </c>
      <c r="D6" s="44" t="s">
        <v>33</v>
      </c>
    </row>
    <row r="7" spans="1:4" ht="14.25">
      <c r="A7" s="43" t="s">
        <v>34</v>
      </c>
      <c r="B7" s="2" t="s">
        <v>31</v>
      </c>
      <c r="C7" s="2">
        <v>0.004187</v>
      </c>
      <c r="D7" s="44" t="s">
        <v>35</v>
      </c>
    </row>
    <row r="8" spans="1:4" ht="14.25">
      <c r="A8" s="43" t="s">
        <v>69</v>
      </c>
      <c r="B8" s="2" t="s">
        <v>31</v>
      </c>
      <c r="C8" s="2">
        <v>0.004187</v>
      </c>
      <c r="D8" s="44" t="s">
        <v>70</v>
      </c>
    </row>
    <row r="9" spans="1:4" ht="15" thickBot="1">
      <c r="A9" s="45" t="s">
        <v>36</v>
      </c>
      <c r="B9" s="46" t="s">
        <v>31</v>
      </c>
      <c r="C9" s="46">
        <v>0.0293076</v>
      </c>
      <c r="D9" s="47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zoomScalePageLayoutView="0" workbookViewId="0" topLeftCell="A13">
      <selection activeCell="F25" sqref="F25"/>
    </sheetView>
  </sheetViews>
  <sheetFormatPr defaultColWidth="9.140625" defaultRowHeight="15"/>
  <cols>
    <col min="1" max="1" width="41.28125" style="0" customWidth="1"/>
    <col min="3" max="3" width="14.00390625" style="0" customWidth="1"/>
    <col min="4" max="4" width="17.00390625" style="0" customWidth="1"/>
    <col min="5" max="5" width="14.421875" style="0" customWidth="1"/>
  </cols>
  <sheetData>
    <row r="1" spans="1:4" ht="14.25">
      <c r="A1" s="40" t="s">
        <v>60</v>
      </c>
      <c r="B1" s="14"/>
      <c r="C1" s="14"/>
      <c r="D1" s="14"/>
    </row>
    <row r="2" spans="1:4" ht="14.25">
      <c r="A2" s="14"/>
      <c r="B2" s="14"/>
      <c r="C2" s="14"/>
      <c r="D2" s="14"/>
    </row>
    <row r="3" spans="1:4" ht="15" thickBot="1">
      <c r="A3" s="1" t="s">
        <v>5</v>
      </c>
      <c r="B3" s="14"/>
      <c r="C3" s="14"/>
      <c r="D3" s="14"/>
    </row>
    <row r="4" spans="1:4" ht="14.25">
      <c r="A4" s="11" t="s">
        <v>6</v>
      </c>
      <c r="B4" s="12" t="s">
        <v>7</v>
      </c>
      <c r="C4" s="12" t="s">
        <v>8</v>
      </c>
      <c r="D4" s="13">
        <v>2009</v>
      </c>
    </row>
    <row r="5" spans="1:4" ht="14.25">
      <c r="A5" s="15" t="s">
        <v>9</v>
      </c>
      <c r="B5" s="5" t="s">
        <v>38</v>
      </c>
      <c r="C5" s="16" t="s">
        <v>10</v>
      </c>
      <c r="D5" s="17">
        <f>D28</f>
        <v>4846530</v>
      </c>
    </row>
    <row r="6" spans="1:4" ht="14.25">
      <c r="A6" s="15" t="s">
        <v>11</v>
      </c>
      <c r="B6" s="5"/>
      <c r="C6" s="16" t="s">
        <v>12</v>
      </c>
      <c r="D6" s="17">
        <f>D5*D16/1000</f>
        <v>1740190.2152700003</v>
      </c>
    </row>
    <row r="7" spans="1:4" ht="14.25">
      <c r="A7" s="15" t="s">
        <v>13</v>
      </c>
      <c r="B7" s="5" t="s">
        <v>39</v>
      </c>
      <c r="C7" s="16" t="s">
        <v>14</v>
      </c>
      <c r="D7" s="17">
        <f>D9/(D18*Conversions!C7)</f>
        <v>2604142.1090377816</v>
      </c>
    </row>
    <row r="8" spans="1:4" ht="14.25">
      <c r="A8" s="15" t="s">
        <v>13</v>
      </c>
      <c r="B8" s="5"/>
      <c r="C8" s="16" t="s">
        <v>15</v>
      </c>
      <c r="D8" s="18">
        <f>D31</f>
        <v>0.989</v>
      </c>
    </row>
    <row r="9" spans="1:4" ht="14.25">
      <c r="A9" s="15" t="s">
        <v>13</v>
      </c>
      <c r="B9" s="5"/>
      <c r="C9" s="16" t="s">
        <v>16</v>
      </c>
      <c r="D9" s="17">
        <f>D6*D8*Conversions!$C$5</f>
        <v>50439789.96676355</v>
      </c>
    </row>
    <row r="10" spans="1:4" ht="14.25">
      <c r="A10" s="15" t="s">
        <v>17</v>
      </c>
      <c r="B10" s="5" t="s">
        <v>40</v>
      </c>
      <c r="C10" s="19" t="s">
        <v>18</v>
      </c>
      <c r="D10" s="17">
        <f>D12/(Conversions!C7*'ER calculations'!D22)</f>
        <v>10683.529319299849</v>
      </c>
    </row>
    <row r="11" spans="1:4" ht="14.25">
      <c r="A11" s="15" t="s">
        <v>17</v>
      </c>
      <c r="B11" s="5"/>
      <c r="C11" s="16" t="s">
        <v>19</v>
      </c>
      <c r="D11" s="18">
        <f>D34</f>
        <v>0.007</v>
      </c>
    </row>
    <row r="12" spans="1:4" ht="14.25">
      <c r="A12" s="15" t="s">
        <v>17</v>
      </c>
      <c r="B12" s="5"/>
      <c r="C12" s="16" t="s">
        <v>16</v>
      </c>
      <c r="D12" s="17">
        <f>D11*D6*Conversions!$C$5</f>
        <v>357005.59127132944</v>
      </c>
    </row>
    <row r="13" spans="1:4" ht="14.25">
      <c r="A13" s="15" t="s">
        <v>20</v>
      </c>
      <c r="B13" s="5" t="s">
        <v>41</v>
      </c>
      <c r="C13" s="16" t="s">
        <v>14</v>
      </c>
      <c r="D13" s="17">
        <f>D15/(D20*Conversions!C7)</f>
        <v>5164.617189941069</v>
      </c>
    </row>
    <row r="14" spans="1:4" ht="14.25">
      <c r="A14" s="15" t="s">
        <v>20</v>
      </c>
      <c r="B14" s="5"/>
      <c r="C14" s="16" t="s">
        <v>15</v>
      </c>
      <c r="D14" s="18">
        <f>D37</f>
        <v>0.004</v>
      </c>
    </row>
    <row r="15" spans="1:4" ht="14.25">
      <c r="A15" s="15" t="s">
        <v>20</v>
      </c>
      <c r="B15" s="5"/>
      <c r="C15" s="16" t="s">
        <v>16</v>
      </c>
      <c r="D15" s="17">
        <f>D6*D14*Conversions!$C$5</f>
        <v>204003.19501218825</v>
      </c>
    </row>
    <row r="16" spans="1:5" ht="14.25">
      <c r="A16" s="15" t="s">
        <v>21</v>
      </c>
      <c r="B16" s="5" t="s">
        <v>42</v>
      </c>
      <c r="C16" s="16" t="s">
        <v>22</v>
      </c>
      <c r="D16" s="20">
        <f>'Default and baseline factors'!C10</f>
        <v>359.059</v>
      </c>
      <c r="E16" s="6"/>
    </row>
    <row r="17" spans="1:5" ht="14.25">
      <c r="A17" s="21" t="s">
        <v>21</v>
      </c>
      <c r="B17" s="5" t="s">
        <v>42</v>
      </c>
      <c r="C17" s="22" t="s">
        <v>3</v>
      </c>
      <c r="D17" s="23">
        <f>D16*Conversions!C9</f>
        <v>10.5231575484</v>
      </c>
      <c r="E17" s="10"/>
    </row>
    <row r="18" spans="1:4" ht="14.25">
      <c r="A18" s="15" t="s">
        <v>23</v>
      </c>
      <c r="B18" s="5" t="s">
        <v>43</v>
      </c>
      <c r="C18" s="16" t="s">
        <v>34</v>
      </c>
      <c r="D18" s="24">
        <f>D41</f>
        <v>4626</v>
      </c>
    </row>
    <row r="19" spans="1:4" ht="14.25">
      <c r="A19" s="21" t="s">
        <v>24</v>
      </c>
      <c r="B19" s="7" t="s">
        <v>44</v>
      </c>
      <c r="C19" s="25" t="s">
        <v>1</v>
      </c>
      <c r="D19" s="34">
        <f>'Default and baseline factors'!C4</f>
        <v>0.096</v>
      </c>
    </row>
    <row r="20" spans="1:4" ht="14.25">
      <c r="A20" s="15" t="s">
        <v>45</v>
      </c>
      <c r="B20" s="5" t="s">
        <v>46</v>
      </c>
      <c r="C20" s="16" t="s">
        <v>34</v>
      </c>
      <c r="D20" s="24">
        <f>D43</f>
        <v>9434</v>
      </c>
    </row>
    <row r="21" spans="1:4" ht="14.25">
      <c r="A21" s="21" t="s">
        <v>47</v>
      </c>
      <c r="B21" s="7" t="s">
        <v>48</v>
      </c>
      <c r="C21" s="25" t="s">
        <v>1</v>
      </c>
      <c r="D21" s="34">
        <f>'Default and baseline factors'!C6</f>
        <v>0.077</v>
      </c>
    </row>
    <row r="22" spans="1:4" ht="14.25">
      <c r="A22" s="15" t="s">
        <v>49</v>
      </c>
      <c r="B22" s="5" t="s">
        <v>50</v>
      </c>
      <c r="C22" s="19" t="s">
        <v>58</v>
      </c>
      <c r="D22" s="26">
        <f>D45</f>
        <v>7981</v>
      </c>
    </row>
    <row r="23" spans="1:4" ht="14.25">
      <c r="A23" s="27" t="s">
        <v>51</v>
      </c>
      <c r="B23" s="8" t="s">
        <v>52</v>
      </c>
      <c r="C23" s="28" t="s">
        <v>1</v>
      </c>
      <c r="D23" s="29">
        <f>'Default and baseline factors'!C5</f>
        <v>0.0561</v>
      </c>
    </row>
    <row r="24" spans="1:4" ht="15" thickBot="1">
      <c r="A24" s="30" t="s">
        <v>25</v>
      </c>
      <c r="B24" s="9" t="s">
        <v>53</v>
      </c>
      <c r="C24" s="31" t="s">
        <v>26</v>
      </c>
      <c r="D24" s="32">
        <f>D9*D19+D12*D23+D15*D21</f>
        <v>4877956.096495561</v>
      </c>
    </row>
    <row r="25" spans="1:4" ht="14.25">
      <c r="A25" s="14"/>
      <c r="B25" s="14"/>
      <c r="C25" s="14"/>
      <c r="D25" s="14"/>
    </row>
    <row r="26" spans="1:4" ht="15" thickBot="1">
      <c r="A26" s="1" t="s">
        <v>27</v>
      </c>
      <c r="B26" s="14"/>
      <c r="C26" s="14"/>
      <c r="D26" s="14"/>
    </row>
    <row r="27" spans="1:4" ht="14.25">
      <c r="A27" s="11" t="s">
        <v>6</v>
      </c>
      <c r="B27" s="12" t="s">
        <v>7</v>
      </c>
      <c r="C27" s="12" t="s">
        <v>8</v>
      </c>
      <c r="D27" s="13">
        <v>2009</v>
      </c>
    </row>
    <row r="28" spans="1:4" ht="14.25">
      <c r="A28" s="15" t="s">
        <v>9</v>
      </c>
      <c r="B28" s="5" t="s">
        <v>38</v>
      </c>
      <c r="C28" s="16" t="s">
        <v>10</v>
      </c>
      <c r="D28" s="17">
        <v>4846530</v>
      </c>
    </row>
    <row r="29" spans="1:4" ht="14.25">
      <c r="A29" s="15" t="s">
        <v>11</v>
      </c>
      <c r="B29" s="5"/>
      <c r="C29" s="16" t="s">
        <v>12</v>
      </c>
      <c r="D29" s="17">
        <v>1705480</v>
      </c>
    </row>
    <row r="30" spans="1:4" ht="14.25">
      <c r="A30" s="15" t="s">
        <v>13</v>
      </c>
      <c r="B30" s="5" t="s">
        <v>39</v>
      </c>
      <c r="C30" s="16" t="s">
        <v>14</v>
      </c>
      <c r="D30" s="17">
        <f>D32/(D41*Conversions!C7)</f>
        <v>2552199.3200224154</v>
      </c>
    </row>
    <row r="31" spans="1:4" ht="14.25">
      <c r="A31" s="15" t="s">
        <v>13</v>
      </c>
      <c r="B31" s="5"/>
      <c r="C31" s="16" t="s">
        <v>15</v>
      </c>
      <c r="D31" s="18">
        <v>0.989</v>
      </c>
    </row>
    <row r="32" spans="1:4" ht="14.25">
      <c r="A32" s="15" t="s">
        <v>13</v>
      </c>
      <c r="B32" s="5"/>
      <c r="C32" s="16" t="s">
        <v>16</v>
      </c>
      <c r="D32" s="17">
        <f>D29*D31*Conversions!C5</f>
        <v>49433706.865872</v>
      </c>
    </row>
    <row r="33" spans="1:4" ht="14.25">
      <c r="A33" s="15" t="s">
        <v>17</v>
      </c>
      <c r="B33" s="5" t="s">
        <v>40</v>
      </c>
      <c r="C33" s="19" t="s">
        <v>18</v>
      </c>
      <c r="D33" s="17">
        <f>D35/(D45*Conversions!C8)</f>
        <v>10470.433302978023</v>
      </c>
    </row>
    <row r="34" spans="1:4" ht="14.25">
      <c r="A34" s="15" t="s">
        <v>17</v>
      </c>
      <c r="B34" s="5"/>
      <c r="C34" s="16" t="s">
        <v>19</v>
      </c>
      <c r="D34" s="18">
        <v>0.007</v>
      </c>
    </row>
    <row r="35" spans="1:4" ht="14.25">
      <c r="A35" s="15" t="s">
        <v>17</v>
      </c>
      <c r="B35" s="5"/>
      <c r="C35" s="16" t="s">
        <v>16</v>
      </c>
      <c r="D35" s="17">
        <f>D34*D29*Conversions!C5</f>
        <v>349884.679536</v>
      </c>
    </row>
    <row r="36" spans="1:4" ht="14.25">
      <c r="A36" s="15" t="s">
        <v>20</v>
      </c>
      <c r="B36" s="5" t="s">
        <v>41</v>
      </c>
      <c r="C36" s="16" t="s">
        <v>14</v>
      </c>
      <c r="D36" s="17">
        <f>D38/(D43*Conversions!C7)</f>
        <v>5061.602604019964</v>
      </c>
    </row>
    <row r="37" spans="1:4" ht="14.25">
      <c r="A37" s="15" t="s">
        <v>20</v>
      </c>
      <c r="B37" s="5"/>
      <c r="C37" s="16" t="s">
        <v>15</v>
      </c>
      <c r="D37" s="18">
        <v>0.004</v>
      </c>
    </row>
    <row r="38" spans="1:4" ht="14.25">
      <c r="A38" s="15" t="s">
        <v>20</v>
      </c>
      <c r="B38" s="5"/>
      <c r="C38" s="16" t="s">
        <v>16</v>
      </c>
      <c r="D38" s="17">
        <f>D29*D37*Conversions!C5</f>
        <v>199934.102592</v>
      </c>
    </row>
    <row r="39" spans="1:4" ht="14.25" hidden="1">
      <c r="A39" s="15" t="s">
        <v>21</v>
      </c>
      <c r="B39" s="5"/>
      <c r="C39" s="16" t="s">
        <v>22</v>
      </c>
      <c r="D39" s="33">
        <f>D29/D28*1000</f>
        <v>351.89713052431324</v>
      </c>
    </row>
    <row r="40" spans="1:4" ht="14.25" hidden="1">
      <c r="A40" s="21" t="s">
        <v>21</v>
      </c>
      <c r="B40" s="5"/>
      <c r="C40" s="22" t="s">
        <v>3</v>
      </c>
      <c r="D40" s="34"/>
    </row>
    <row r="41" spans="1:4" ht="14.25">
      <c r="A41" s="15" t="s">
        <v>23</v>
      </c>
      <c r="B41" s="5" t="s">
        <v>54</v>
      </c>
      <c r="C41" s="16" t="s">
        <v>34</v>
      </c>
      <c r="D41" s="24">
        <v>4626</v>
      </c>
    </row>
    <row r="42" spans="1:4" ht="14.25">
      <c r="A42" s="21" t="s">
        <v>24</v>
      </c>
      <c r="B42" s="7" t="s">
        <v>44</v>
      </c>
      <c r="C42" s="25" t="s">
        <v>1</v>
      </c>
      <c r="D42" s="34">
        <f>'Default and baseline factors'!C4</f>
        <v>0.096</v>
      </c>
    </row>
    <row r="43" spans="1:4" ht="14.25">
      <c r="A43" s="15" t="s">
        <v>45</v>
      </c>
      <c r="B43" s="5" t="s">
        <v>55</v>
      </c>
      <c r="C43" s="16" t="s">
        <v>34</v>
      </c>
      <c r="D43" s="24">
        <v>9434</v>
      </c>
    </row>
    <row r="44" spans="1:4" ht="14.25">
      <c r="A44" s="21" t="s">
        <v>47</v>
      </c>
      <c r="B44" s="7" t="s">
        <v>48</v>
      </c>
      <c r="C44" s="25" t="s">
        <v>1</v>
      </c>
      <c r="D44" s="34">
        <f>'Default and baseline factors'!C6</f>
        <v>0.077</v>
      </c>
    </row>
    <row r="45" spans="1:4" ht="14.25">
      <c r="A45" s="15" t="s">
        <v>49</v>
      </c>
      <c r="B45" s="5" t="s">
        <v>56</v>
      </c>
      <c r="C45" s="19" t="s">
        <v>59</v>
      </c>
      <c r="D45" s="26">
        <v>7981</v>
      </c>
    </row>
    <row r="46" spans="1:4" ht="14.25">
      <c r="A46" s="27" t="s">
        <v>51</v>
      </c>
      <c r="B46" s="8" t="s">
        <v>52</v>
      </c>
      <c r="C46" s="28" t="s">
        <v>1</v>
      </c>
      <c r="D46" s="29">
        <f>'Default and baseline factors'!C5</f>
        <v>0.0561</v>
      </c>
    </row>
    <row r="47" spans="1:4" ht="15" thickBot="1">
      <c r="A47" s="30" t="s">
        <v>28</v>
      </c>
      <c r="B47" s="9" t="s">
        <v>57</v>
      </c>
      <c r="C47" s="31" t="s">
        <v>26</v>
      </c>
      <c r="D47" s="32">
        <f>D32*D42+D35*D46+D38*D44</f>
        <v>4780659.315545266</v>
      </c>
    </row>
    <row r="48" spans="1:4" ht="15" thickBot="1">
      <c r="A48" s="14"/>
      <c r="B48" s="14"/>
      <c r="C48" s="14"/>
      <c r="D48" s="35"/>
    </row>
    <row r="49" spans="1:4" ht="15.75" thickBot="1">
      <c r="A49" s="36" t="s">
        <v>29</v>
      </c>
      <c r="B49" s="37" t="s">
        <v>37</v>
      </c>
      <c r="C49" s="38" t="s">
        <v>26</v>
      </c>
      <c r="D49" s="39">
        <f>D24-D47</f>
        <v>97296.78095029574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Doomik</dc:creator>
  <cp:keywords/>
  <dc:description/>
  <cp:lastModifiedBy>skoblyk</cp:lastModifiedBy>
  <dcterms:created xsi:type="dcterms:W3CDTF">2010-04-12T14:05:20Z</dcterms:created>
  <dcterms:modified xsi:type="dcterms:W3CDTF">2011-02-28T14:35:58Z</dcterms:modified>
  <cp:category/>
  <cp:version/>
  <cp:contentType/>
  <cp:contentStatus/>
</cp:coreProperties>
</file>