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B11" authorId="0">
      <text>
        <r>
          <rPr>
            <b/>
            <sz val="8"/>
            <rFont val="Tahoma"/>
            <family val="2"/>
          </rPr>
          <t>E:</t>
        </r>
        <r>
          <rPr>
            <sz val="8"/>
            <rFont val="Tahoma"/>
            <family val="2"/>
          </rPr>
          <t xml:space="preserve">
http://www.regula.lt/popup2.php?item_id=289   (Panevezys new CHP has a fixed price of 0.2128Lt/kWh, so 0.18 is a consrvative figure</t>
        </r>
      </text>
    </comment>
    <comment ref="B9" authorId="0">
      <text>
        <r>
          <rPr>
            <b/>
            <sz val="8"/>
            <rFont val="Tahoma"/>
            <family val="2"/>
          </rPr>
          <t>E: "</t>
        </r>
        <r>
          <rPr>
            <sz val="8"/>
            <rFont val="Tahoma"/>
            <family val="2"/>
          </rPr>
          <t>Technology Data for Electricity and Heat Generating Plants" - by Danish energy authority,Elkraft and Eltra</t>
        </r>
        <r>
          <rPr>
            <sz val="8"/>
            <rFont val="Tahoma"/>
            <family val="2"/>
          </rPr>
          <t xml:space="preserve">
page 44 (combined gas turbine) Investment 0.4-0.7MEUR/MWh. Average for 2010-2015 is 0.55M EUR/MWh or 1.89M LT/MWh</t>
        </r>
      </text>
    </comment>
    <comment ref="B12" authorId="0">
      <text>
        <r>
          <rPr>
            <b/>
            <sz val="8"/>
            <rFont val="Tahoma"/>
            <family val="2"/>
          </rPr>
          <t>E:</t>
        </r>
        <r>
          <rPr>
            <sz val="8"/>
            <rFont val="Tahoma"/>
            <family val="2"/>
          </rPr>
          <t xml:space="preserve">
Reference to the subsidy for Panevezio CHP http://www.lvpa.lt/lt/content/viewitem/1260/</t>
        </r>
      </text>
    </comment>
    <comment ref="B5" authorId="0">
      <text>
        <r>
          <rPr>
            <b/>
            <sz val="8"/>
            <rFont val="Tahoma"/>
            <family val="2"/>
          </rPr>
          <t>E:</t>
        </r>
        <r>
          <rPr>
            <sz val="8"/>
            <rFont val="Tahoma"/>
            <family val="2"/>
          </rPr>
          <t xml:space="preserve">
"Technology Data for Electricity and Heat Generating Plants" - by Danish energy authority,Elkraft and Eltra page 44 (combined gas turbine)</t>
        </r>
      </text>
    </comment>
    <comment ref="B4" authorId="0">
      <text>
        <r>
          <rPr>
            <b/>
            <sz val="8"/>
            <rFont val="Tahoma"/>
            <family val="2"/>
          </rPr>
          <t>E:</t>
        </r>
        <r>
          <rPr>
            <sz val="8"/>
            <rFont val="Tahoma"/>
            <family val="2"/>
          </rPr>
          <t xml:space="preserve">
"Technology Data for Electricity and Heat Generating Plants" - by Danish energy authority,Elkraft and Eltra page 44 (combined gas turbine)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E:
</t>
        </r>
        <r>
          <rPr>
            <sz val="8"/>
            <rFont val="Tahoma"/>
            <family val="2"/>
          </rPr>
          <t>Analysis o high eficiency coogeneration potenitial in Lithuania, Ministry of econoomy 2006. ("Didelio naudingumo kogeneracijos potencialo
Lietuvoje analize" LR Ukio ministerija 2006. )Excerpt attched with highlighted passage</t>
        </r>
      </text>
    </comment>
  </commentList>
</comments>
</file>

<file path=xl/sharedStrings.xml><?xml version="1.0" encoding="utf-8"?>
<sst xmlns="http://schemas.openxmlformats.org/spreadsheetml/2006/main" count="15" uniqueCount="15">
  <si>
    <t>IRR</t>
  </si>
  <si>
    <t>Operating time</t>
  </si>
  <si>
    <t>Operating costs</t>
  </si>
  <si>
    <t>Revenues</t>
  </si>
  <si>
    <t>Installed capacity, MW</t>
  </si>
  <si>
    <t>Efficiency</t>
  </si>
  <si>
    <t>Cash flow</t>
  </si>
  <si>
    <t>Investment Subsidy</t>
  </si>
  <si>
    <t>Annual power production, MWh</t>
  </si>
  <si>
    <t>Power price, Lt/KWh</t>
  </si>
  <si>
    <t>Operating costs Lt/MWh</t>
  </si>
  <si>
    <t>Investment costs  Lt/MW</t>
  </si>
  <si>
    <t>`</t>
  </si>
  <si>
    <t>Availability</t>
  </si>
  <si>
    <t>Total investment costs, Lt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</si>
</sst>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2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wrapText="1"/>
    </xf>
    <xf numFmtId="0" fontId="0" fillId="21" borderId="0" xfId="0" applyFill="1" applyAlignment="1">
      <alignment wrapText="1"/>
    </xf>
    <xf numFmtId="9" fontId="0" fillId="21" borderId="0" xfId="0" applyNumberFormat="1" applyFill="1" applyAlignment="1">
      <alignment wrapText="1"/>
    </xf>
    <xf numFmtId="3" fontId="0" fillId="21" borderId="0" xfId="0" applyNumberFormat="1" applyFill="1" applyAlignment="1">
      <alignment wrapText="1"/>
    </xf>
    <xf numFmtId="180" fontId="0" fillId="24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9.8515625" style="0" customWidth="1"/>
    <col min="2" max="2" width="12.7109375" style="1" customWidth="1"/>
    <col min="3" max="23" width="10.140625" style="0" bestFit="1" customWidth="1"/>
  </cols>
  <sheetData>
    <row r="1" ht="12.75">
      <c r="B1" s="2"/>
    </row>
    <row r="2" spans="1:2" ht="12.75">
      <c r="A2" t="s">
        <v>4</v>
      </c>
      <c r="B2" s="4">
        <v>30</v>
      </c>
    </row>
    <row r="3" spans="1:2" ht="12.75">
      <c r="A3" t="s">
        <v>1</v>
      </c>
      <c r="B3" s="4">
        <v>8000</v>
      </c>
    </row>
    <row r="4" spans="1:2" ht="12.75">
      <c r="A4" t="s">
        <v>5</v>
      </c>
      <c r="B4" s="5">
        <v>0.6</v>
      </c>
    </row>
    <row r="5" spans="1:2" ht="12.75">
      <c r="A5" t="s">
        <v>13</v>
      </c>
      <c r="B5" s="5">
        <v>0.94</v>
      </c>
    </row>
    <row r="6" ht="12.75"/>
    <row r="7" spans="1:2" ht="12.75">
      <c r="A7" t="s">
        <v>8</v>
      </c>
      <c r="B7" s="2">
        <f>B2*B3*B4*B5</f>
        <v>135360</v>
      </c>
    </row>
    <row r="8" ht="12.75">
      <c r="B8" s="3"/>
    </row>
    <row r="9" spans="1:2" ht="12.75">
      <c r="A9" t="s">
        <v>11</v>
      </c>
      <c r="B9" s="6">
        <v>1890000</v>
      </c>
    </row>
    <row r="10" spans="1:2" ht="12.75">
      <c r="A10" t="s">
        <v>10</v>
      </c>
      <c r="B10" s="4">
        <v>127.5</v>
      </c>
    </row>
    <row r="11" spans="1:2" ht="12.75">
      <c r="A11" t="s">
        <v>9</v>
      </c>
      <c r="B11" s="4">
        <v>0.18</v>
      </c>
    </row>
    <row r="12" spans="1:2" ht="12.75">
      <c r="A12" t="s">
        <v>7</v>
      </c>
      <c r="B12" s="5">
        <v>0.2</v>
      </c>
    </row>
    <row r="13" ht="12.75">
      <c r="B13" s="3"/>
    </row>
    <row r="14" spans="1:2" ht="12.75">
      <c r="A14" t="s">
        <v>14</v>
      </c>
      <c r="B14" s="8">
        <f>B9*B2</f>
        <v>56700000</v>
      </c>
    </row>
    <row r="15" ht="12.75">
      <c r="B15" s="2"/>
    </row>
    <row r="16" spans="3:23" ht="12.75">
      <c r="C16">
        <v>2008</v>
      </c>
      <c r="D16">
        <f>C16+1</f>
        <v>2009</v>
      </c>
      <c r="E16">
        <f aca="true" t="shared" si="0" ref="E16:V16">D16+1</f>
        <v>2010</v>
      </c>
      <c r="F16">
        <f t="shared" si="0"/>
        <v>2011</v>
      </c>
      <c r="G16">
        <f t="shared" si="0"/>
        <v>2012</v>
      </c>
      <c r="H16">
        <f t="shared" si="0"/>
        <v>2013</v>
      </c>
      <c r="I16">
        <f t="shared" si="0"/>
        <v>2014</v>
      </c>
      <c r="J16">
        <f t="shared" si="0"/>
        <v>2015</v>
      </c>
      <c r="K16">
        <f t="shared" si="0"/>
        <v>2016</v>
      </c>
      <c r="L16">
        <f t="shared" si="0"/>
        <v>2017</v>
      </c>
      <c r="M16">
        <f t="shared" si="0"/>
        <v>2018</v>
      </c>
      <c r="N16">
        <f t="shared" si="0"/>
        <v>2019</v>
      </c>
      <c r="O16">
        <f t="shared" si="0"/>
        <v>2020</v>
      </c>
      <c r="P16">
        <f t="shared" si="0"/>
        <v>2021</v>
      </c>
      <c r="Q16">
        <f t="shared" si="0"/>
        <v>2022</v>
      </c>
      <c r="R16">
        <f>Q16+1</f>
        <v>2023</v>
      </c>
      <c r="S16">
        <f t="shared" si="0"/>
        <v>2024</v>
      </c>
      <c r="T16">
        <f t="shared" si="0"/>
        <v>2025</v>
      </c>
      <c r="U16">
        <f>T16+1</f>
        <v>2026</v>
      </c>
      <c r="V16">
        <f t="shared" si="0"/>
        <v>2027</v>
      </c>
      <c r="W16">
        <f>V16+1</f>
        <v>2028</v>
      </c>
    </row>
    <row r="17" spans="1:23" ht="12.75">
      <c r="A17" t="s">
        <v>2</v>
      </c>
      <c r="B17" s="8"/>
      <c r="C17" s="9">
        <f>$B$10*$B$7</f>
        <v>17258400</v>
      </c>
      <c r="D17" s="9">
        <f>C17</f>
        <v>17258400</v>
      </c>
      <c r="E17" s="9">
        <f aca="true" t="shared" si="1" ref="E17:W17">D17</f>
        <v>17258400</v>
      </c>
      <c r="F17" s="9">
        <f t="shared" si="1"/>
        <v>17258400</v>
      </c>
      <c r="G17" s="9">
        <f t="shared" si="1"/>
        <v>17258400</v>
      </c>
      <c r="H17" s="9">
        <f t="shared" si="1"/>
        <v>17258400</v>
      </c>
      <c r="I17" s="9">
        <f t="shared" si="1"/>
        <v>17258400</v>
      </c>
      <c r="J17" s="9">
        <f t="shared" si="1"/>
        <v>17258400</v>
      </c>
      <c r="K17" s="9">
        <f t="shared" si="1"/>
        <v>17258400</v>
      </c>
      <c r="L17" s="9">
        <f t="shared" si="1"/>
        <v>17258400</v>
      </c>
      <c r="M17" s="9">
        <f t="shared" si="1"/>
        <v>17258400</v>
      </c>
      <c r="N17" s="9">
        <f t="shared" si="1"/>
        <v>17258400</v>
      </c>
      <c r="O17" s="9">
        <f t="shared" si="1"/>
        <v>17258400</v>
      </c>
      <c r="P17" s="9">
        <f t="shared" si="1"/>
        <v>17258400</v>
      </c>
      <c r="Q17" s="9">
        <f t="shared" si="1"/>
        <v>17258400</v>
      </c>
      <c r="R17" s="9">
        <f t="shared" si="1"/>
        <v>17258400</v>
      </c>
      <c r="S17" s="9">
        <f t="shared" si="1"/>
        <v>17258400</v>
      </c>
      <c r="T17" s="9">
        <f t="shared" si="1"/>
        <v>17258400</v>
      </c>
      <c r="U17" s="9">
        <f t="shared" si="1"/>
        <v>17258400</v>
      </c>
      <c r="V17" s="9">
        <f t="shared" si="1"/>
        <v>17258400</v>
      </c>
      <c r="W17" s="9">
        <f t="shared" si="1"/>
        <v>17258400</v>
      </c>
    </row>
    <row r="18" spans="1:23" ht="12.75">
      <c r="A18" t="s">
        <v>3</v>
      </c>
      <c r="B18" s="8"/>
      <c r="C18" s="9">
        <f>$B$7*$B$11*1000</f>
        <v>24364800</v>
      </c>
      <c r="D18" s="9">
        <f>C18</f>
        <v>24364800</v>
      </c>
      <c r="E18" s="9">
        <f aca="true" t="shared" si="2" ref="E18:W18">D18</f>
        <v>24364800</v>
      </c>
      <c r="F18" s="9">
        <f t="shared" si="2"/>
        <v>24364800</v>
      </c>
      <c r="G18" s="9">
        <f t="shared" si="2"/>
        <v>24364800</v>
      </c>
      <c r="H18" s="9">
        <f t="shared" si="2"/>
        <v>24364800</v>
      </c>
      <c r="I18" s="9">
        <f t="shared" si="2"/>
        <v>24364800</v>
      </c>
      <c r="J18" s="9">
        <f t="shared" si="2"/>
        <v>24364800</v>
      </c>
      <c r="K18" s="9">
        <f t="shared" si="2"/>
        <v>24364800</v>
      </c>
      <c r="L18" s="9">
        <f t="shared" si="2"/>
        <v>24364800</v>
      </c>
      <c r="M18" s="9">
        <f t="shared" si="2"/>
        <v>24364800</v>
      </c>
      <c r="N18" s="9">
        <f t="shared" si="2"/>
        <v>24364800</v>
      </c>
      <c r="O18" s="9">
        <f t="shared" si="2"/>
        <v>24364800</v>
      </c>
      <c r="P18" s="9">
        <f t="shared" si="2"/>
        <v>24364800</v>
      </c>
      <c r="Q18" s="9">
        <f t="shared" si="2"/>
        <v>24364800</v>
      </c>
      <c r="R18" s="9">
        <f t="shared" si="2"/>
        <v>24364800</v>
      </c>
      <c r="S18" s="9">
        <f t="shared" si="2"/>
        <v>24364800</v>
      </c>
      <c r="T18" s="9">
        <f t="shared" si="2"/>
        <v>24364800</v>
      </c>
      <c r="U18" s="9">
        <f t="shared" si="2"/>
        <v>24364800</v>
      </c>
      <c r="V18" s="9">
        <f t="shared" si="2"/>
        <v>24364800</v>
      </c>
      <c r="W18" s="9">
        <f t="shared" si="2"/>
        <v>24364800</v>
      </c>
    </row>
    <row r="19" spans="1:23" ht="12.75">
      <c r="A19" t="s">
        <v>6</v>
      </c>
      <c r="B19" s="8">
        <f>0-B9*B2+(B14*B12)</f>
        <v>-45360000</v>
      </c>
      <c r="C19" s="9">
        <f>C18-C17</f>
        <v>7106400</v>
      </c>
      <c r="D19" s="9">
        <f aca="true" t="shared" si="3" ref="D19:W19">D18-D17</f>
        <v>7106400</v>
      </c>
      <c r="E19" s="9">
        <f t="shared" si="3"/>
        <v>7106400</v>
      </c>
      <c r="F19" s="9">
        <f t="shared" si="3"/>
        <v>7106400</v>
      </c>
      <c r="G19" s="9">
        <f t="shared" si="3"/>
        <v>7106400</v>
      </c>
      <c r="H19" s="9">
        <f t="shared" si="3"/>
        <v>7106400</v>
      </c>
      <c r="I19" s="9">
        <f t="shared" si="3"/>
        <v>7106400</v>
      </c>
      <c r="J19" s="9">
        <f t="shared" si="3"/>
        <v>7106400</v>
      </c>
      <c r="K19" s="9">
        <f t="shared" si="3"/>
        <v>7106400</v>
      </c>
      <c r="L19" s="9">
        <f t="shared" si="3"/>
        <v>7106400</v>
      </c>
      <c r="M19" s="9">
        <f t="shared" si="3"/>
        <v>7106400</v>
      </c>
      <c r="N19" s="9">
        <f t="shared" si="3"/>
        <v>7106400</v>
      </c>
      <c r="O19" s="9">
        <f t="shared" si="3"/>
        <v>7106400</v>
      </c>
      <c r="P19" s="9">
        <f t="shared" si="3"/>
        <v>7106400</v>
      </c>
      <c r="Q19" s="9">
        <f t="shared" si="3"/>
        <v>7106400</v>
      </c>
      <c r="R19" s="9">
        <f t="shared" si="3"/>
        <v>7106400</v>
      </c>
      <c r="S19" s="9">
        <f t="shared" si="3"/>
        <v>7106400</v>
      </c>
      <c r="T19" s="9">
        <f t="shared" si="3"/>
        <v>7106400</v>
      </c>
      <c r="U19" s="9">
        <f t="shared" si="3"/>
        <v>7106400</v>
      </c>
      <c r="V19" s="9">
        <f t="shared" si="3"/>
        <v>7106400</v>
      </c>
      <c r="W19" s="9">
        <f t="shared" si="3"/>
        <v>7106400</v>
      </c>
    </row>
    <row r="20" ht="12.75"/>
    <row r="21" spans="1:2" ht="12.75">
      <c r="A21" t="s">
        <v>0</v>
      </c>
      <c r="B21" s="7">
        <f>IRR(B19:W19)</f>
        <v>0.14803914696699308</v>
      </c>
    </row>
    <row r="30" ht="12.75">
      <c r="J30" t="s">
        <v>12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Vaidotas Kuodys</cp:lastModifiedBy>
  <dcterms:created xsi:type="dcterms:W3CDTF">1996-10-14T23:33:28Z</dcterms:created>
  <dcterms:modified xsi:type="dcterms:W3CDTF">2008-05-30T08:20:11Z</dcterms:modified>
  <cp:category/>
  <cp:version/>
  <cp:contentType/>
  <cp:contentStatus/>
</cp:coreProperties>
</file>