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95" windowHeight="8100" tabRatio="942"/>
  </bookViews>
  <sheets>
    <sheet name="FRONT PAGE" sheetId="43" r:id="rId1"/>
    <sheet name="INPUT DATA_LFG PLANT" sheetId="55" r:id="rId2"/>
    <sheet name="INPUT DATA_CHP" sheetId="60" r:id="rId3"/>
    <sheet name="GENERAL DATA" sheetId="61" r:id="rId4"/>
    <sheet name="2011.12.23-2011.12.31" sheetId="76" r:id="rId5"/>
    <sheet name="2012.01" sheetId="80" r:id="rId6"/>
    <sheet name="2012.02" sheetId="75" r:id="rId7"/>
    <sheet name="2012.03" sheetId="74" r:id="rId8"/>
    <sheet name="2012.04" sheetId="73" r:id="rId9"/>
    <sheet name="2012.05" sheetId="72" r:id="rId10"/>
    <sheet name="2012.06" sheetId="71" r:id="rId11"/>
    <sheet name="2012.07" sheetId="70" r:id="rId12"/>
    <sheet name="2012.08" sheetId="69" r:id="rId13"/>
    <sheet name="2012.09" sheetId="68" r:id="rId14"/>
    <sheet name="2012.10" sheetId="79" r:id="rId15"/>
    <sheet name="2012.11" sheetId="78" r:id="rId16"/>
    <sheet name="2012.12" sheetId="77" r:id="rId17"/>
  </sheets>
  <definedNames>
    <definedName name="_xlnm.Print_Area" localSheetId="0">'FRONT PAGE'!$B$2:$P$37</definedName>
    <definedName name="_xlnm.Print_Area" localSheetId="3">'GENERAL DATA'!$B$1:$H$21</definedName>
    <definedName name="_xlnm.Print_Area" localSheetId="2">'INPUT DATA_CHP'!$A$1:$H$21</definedName>
    <definedName name="_xlnm.Print_Area" localSheetId="1">'INPUT DATA_LFG PLANT'!$A$1:$H$21</definedName>
    <definedName name="_xlnm.Print_Titles" localSheetId="3">'GENERAL DATA'!#REF!</definedName>
    <definedName name="_xlnm.Print_Titles" localSheetId="2">'INPUT DATA_CHP'!$6:$7</definedName>
    <definedName name="_xlnm.Print_Titles" localSheetId="1">'INPUT DATA_LFG PLANT'!$6:$7</definedName>
  </definedNames>
  <calcPr calcId="125725"/>
</workbook>
</file>

<file path=xl/calcChain.xml><?xml version="1.0" encoding="utf-8"?>
<calcChain xmlns="http://schemas.openxmlformats.org/spreadsheetml/2006/main">
  <c r="H20" i="60"/>
  <c r="H19"/>
  <c r="H12"/>
  <c r="H11"/>
  <c r="D16"/>
  <c r="F35" i="77"/>
  <c r="G35"/>
  <c r="D20" i="60" s="1"/>
  <c r="H35" i="77"/>
  <c r="I35"/>
  <c r="B36"/>
  <c r="C36"/>
  <c r="D36"/>
  <c r="E36"/>
  <c r="F34" i="78"/>
  <c r="G34"/>
  <c r="D19" i="60" s="1"/>
  <c r="H34" i="78"/>
  <c r="I34"/>
  <c r="B35"/>
  <c r="C35"/>
  <c r="D35"/>
  <c r="E35"/>
  <c r="F35" i="79"/>
  <c r="G35"/>
  <c r="D18" i="60" s="1"/>
  <c r="H35" i="79"/>
  <c r="H18" i="60" s="1"/>
  <c r="I35" i="79"/>
  <c r="B36"/>
  <c r="C36"/>
  <c r="D36"/>
  <c r="E36"/>
  <c r="F34" i="68"/>
  <c r="G34"/>
  <c r="D17" i="60" s="1"/>
  <c r="H34" i="68"/>
  <c r="H17" i="60" s="1"/>
  <c r="I34" i="68"/>
  <c r="B35"/>
  <c r="C35"/>
  <c r="D35"/>
  <c r="E35"/>
  <c r="F35" i="69"/>
  <c r="G35"/>
  <c r="H35"/>
  <c r="H16" i="60" s="1"/>
  <c r="I35" i="69"/>
  <c r="B36"/>
  <c r="C36"/>
  <c r="D36"/>
  <c r="E36"/>
  <c r="F35" i="70"/>
  <c r="G35"/>
  <c r="D15" i="60" s="1"/>
  <c r="H35" i="70"/>
  <c r="H15" i="60" s="1"/>
  <c r="I35" i="70"/>
  <c r="B36"/>
  <c r="C36"/>
  <c r="D36"/>
  <c r="E36"/>
  <c r="F34" i="71"/>
  <c r="G34"/>
  <c r="D14" i="60" s="1"/>
  <c r="H34" i="71"/>
  <c r="H14" i="60" s="1"/>
  <c r="I34" i="71"/>
  <c r="B35"/>
  <c r="C35"/>
  <c r="D35"/>
  <c r="E35"/>
  <c r="F35" i="72"/>
  <c r="G35"/>
  <c r="D13" i="60" s="1"/>
  <c r="H35" i="72"/>
  <c r="H13" i="60" s="1"/>
  <c r="I35" i="72"/>
  <c r="B36"/>
  <c r="C36"/>
  <c r="D36"/>
  <c r="E36"/>
  <c r="F34" i="73"/>
  <c r="G34"/>
  <c r="D12" i="60" s="1"/>
  <c r="H34" i="73"/>
  <c r="I34"/>
  <c r="B35"/>
  <c r="C35"/>
  <c r="D35"/>
  <c r="E35"/>
  <c r="F35" i="74"/>
  <c r="G35"/>
  <c r="D11" i="60" s="1"/>
  <c r="H35" i="74"/>
  <c r="I35"/>
  <c r="B36"/>
  <c r="C36"/>
  <c r="D36"/>
  <c r="E36"/>
  <c r="F33" i="75"/>
  <c r="G33"/>
  <c r="D10" i="60" s="1"/>
  <c r="H33" i="75"/>
  <c r="H10" i="60" s="1"/>
  <c r="I33" i="75"/>
  <c r="B34"/>
  <c r="C34"/>
  <c r="D34"/>
  <c r="E34"/>
  <c r="F35" i="80"/>
  <c r="G35"/>
  <c r="D9" i="60" s="1"/>
  <c r="H35" i="80"/>
  <c r="H9" i="60" s="1"/>
  <c r="I35" i="80"/>
  <c r="B36"/>
  <c r="C36"/>
  <c r="D36"/>
  <c r="E36"/>
  <c r="J3" i="76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G220"/>
  <c r="H220"/>
  <c r="D8" i="60" s="1"/>
  <c r="I220" i="76"/>
  <c r="H8" i="60" s="1"/>
  <c r="C221" i="76"/>
  <c r="D221"/>
  <c r="E221"/>
  <c r="F221"/>
  <c r="G2" i="61"/>
  <c r="G3"/>
  <c r="C7"/>
  <c r="G2" i="60"/>
  <c r="G3"/>
  <c r="H3"/>
  <c r="E21"/>
  <c r="F21"/>
  <c r="G21"/>
  <c r="G22"/>
  <c r="C35" i="43" s="1"/>
  <c r="F2" i="55"/>
  <c r="F3"/>
  <c r="I9"/>
  <c r="I10"/>
  <c r="G11"/>
  <c r="I11"/>
  <c r="G12"/>
  <c r="I12"/>
  <c r="G13"/>
  <c r="I13"/>
  <c r="G14"/>
  <c r="I14"/>
  <c r="G15"/>
  <c r="I15"/>
  <c r="G16"/>
  <c r="I16"/>
  <c r="G17"/>
  <c r="I17"/>
  <c r="G18"/>
  <c r="I18"/>
  <c r="G19"/>
  <c r="I19"/>
  <c r="G20"/>
  <c r="I20"/>
  <c r="D21"/>
  <c r="E21"/>
  <c r="J21" s="1"/>
  <c r="F21"/>
  <c r="H21"/>
  <c r="C37" i="43" s="1"/>
  <c r="H32"/>
  <c r="H35"/>
  <c r="C36"/>
  <c r="M36" s="1"/>
  <c r="H36"/>
  <c r="H37"/>
  <c r="M37" l="1"/>
  <c r="M35"/>
  <c r="H34"/>
  <c r="G21" i="55"/>
  <c r="C32" i="43" s="1"/>
  <c r="M32" s="1"/>
  <c r="J220" i="76"/>
  <c r="H33" i="43" s="1"/>
  <c r="M33" s="1"/>
  <c r="H21" i="60"/>
  <c r="H22"/>
  <c r="C34" i="43" s="1"/>
  <c r="D21" i="60"/>
  <c r="H31" i="43" l="1"/>
  <c r="C31"/>
  <c r="M34"/>
  <c r="M31" l="1"/>
</calcChain>
</file>

<file path=xl/sharedStrings.xml><?xml version="1.0" encoding="utf-8"?>
<sst xmlns="http://schemas.openxmlformats.org/spreadsheetml/2006/main" count="363" uniqueCount="102">
  <si>
    <t>February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</si>
  <si>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</si>
  <si>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</si>
  <si>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</si>
  <si>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</si>
  <si>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</si>
  <si>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</si>
  <si>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</si>
  <si>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</si>
  <si>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</si>
  <si>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</si>
  <si>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</si>
  <si>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General information</t>
  </si>
  <si>
    <t/>
  </si>
  <si>
    <t>Emission Reductions</t>
  </si>
  <si>
    <t>tCO2/yr</t>
  </si>
  <si>
    <t>Month</t>
  </si>
  <si>
    <t>Total/Average</t>
  </si>
  <si>
    <t>Lapes Landfill Gas Utilization and Energy Generation</t>
  </si>
  <si>
    <t>Monitoring Plan No:</t>
  </si>
  <si>
    <t>Monitoring period:</t>
  </si>
  <si>
    <t>Project Name:</t>
  </si>
  <si>
    <t>Name</t>
  </si>
  <si>
    <t>Adress</t>
  </si>
  <si>
    <t>Person responsible</t>
  </si>
  <si>
    <t>Name and adress of the project host</t>
  </si>
  <si>
    <t>Name and adress of the investor</t>
  </si>
  <si>
    <t>Lapes Laandfill Gas Utilization and Energy Generation</t>
  </si>
  <si>
    <t>UAB Ekoresursai</t>
  </si>
  <si>
    <t>Mr Gerardas Zukauskas</t>
  </si>
  <si>
    <t>Nordic Environment Finance Corporation (NEFCO)</t>
  </si>
  <si>
    <t>Fabianinkaty 34, P.O. Box 249, 00171 Helsinki, Finland</t>
  </si>
  <si>
    <t>Savanoriu pr., 159a, 03150 Vilnius, Lithuania</t>
  </si>
  <si>
    <t>Mr Ash Sharma</t>
  </si>
  <si>
    <t>Initials of person logging in input data</t>
  </si>
  <si>
    <t>Developed by</t>
  </si>
  <si>
    <t xml:space="preserve">Grue &amp; Hornstrup A/S </t>
  </si>
  <si>
    <t>in cooperation with UAB Ekoresursai</t>
  </si>
  <si>
    <t xml:space="preserve">Developed by
Grue &amp; Hornstrup A/S 
in cooperation with UAB Ekoresursai
</t>
  </si>
  <si>
    <t>Total amount of LFG flared</t>
  </si>
  <si>
    <t>Nm3</t>
  </si>
  <si>
    <t>Methane fraction in LFG</t>
  </si>
  <si>
    <t>vol-%</t>
  </si>
  <si>
    <t>Flate temperature</t>
  </si>
  <si>
    <r>
      <t>C</t>
    </r>
    <r>
      <rPr>
        <b/>
        <sz val="8"/>
        <rFont val="Calibri"/>
        <family val="2"/>
      </rPr>
      <t>°</t>
    </r>
  </si>
  <si>
    <t>Electricity consumed in the MPR Module</t>
  </si>
  <si>
    <t>MWh</t>
  </si>
  <si>
    <t>Total amount of LFG to CHP</t>
  </si>
  <si>
    <t>Total amount of NG consumed</t>
  </si>
  <si>
    <t>Calorific Value of NG</t>
  </si>
  <si>
    <t>Total amount of electricity produced</t>
  </si>
  <si>
    <t>Total amount of heat produced</t>
  </si>
  <si>
    <t>Emission reductions from heat substitution</t>
  </si>
  <si>
    <t>Emission reductions from electricity substitution</t>
  </si>
  <si>
    <t>Emissins from natural gas consumption</t>
  </si>
  <si>
    <t>Emissions from electricity consumption</t>
  </si>
  <si>
    <t>Emission reductions from methane avoidance (LFG flaring)</t>
  </si>
  <si>
    <t>Emission reductions from methane avoidance (LFG utilization)</t>
  </si>
  <si>
    <t>Emission factor for heat generation</t>
  </si>
  <si>
    <t>Percentage of carbon oxidized in combustion</t>
  </si>
  <si>
    <t>IPCC standard value</t>
  </si>
  <si>
    <t>tCO2/TJ</t>
  </si>
  <si>
    <t>Emission factor for natural gas</t>
  </si>
  <si>
    <t>Efficiency of the existing NG boiler</t>
  </si>
  <si>
    <t>Unit conversion TJ--&gt;MWh</t>
  </si>
  <si>
    <t>tCO2/MWh</t>
  </si>
  <si>
    <t>Emission factor for electricity grid</t>
  </si>
  <si>
    <t>Methane density at standard temp. and pressure</t>
  </si>
  <si>
    <t>tCH4/m3CH4</t>
  </si>
  <si>
    <t>GWP Methane</t>
  </si>
  <si>
    <t>Methane avoidance from flaring</t>
  </si>
  <si>
    <t>t CH4</t>
  </si>
  <si>
    <r>
      <t>Flaring default efficiency (above 500 C</t>
    </r>
    <r>
      <rPr>
        <sz val="8"/>
        <rFont val="Calibri"/>
        <family val="2"/>
      </rPr>
      <t>°</t>
    </r>
    <r>
      <rPr>
        <sz val="8"/>
        <rFont val="Arial"/>
        <family val="2"/>
      </rPr>
      <t>)</t>
    </r>
  </si>
  <si>
    <t>Unit conversion kCal--&gt;TJ</t>
  </si>
  <si>
    <t>kCal/Nm3</t>
  </si>
  <si>
    <t>tCO2</t>
  </si>
  <si>
    <t>Year</t>
  </si>
  <si>
    <t>LFG composition/LFG sudedamosios dalys</t>
  </si>
  <si>
    <t>LFG Flared/Sudegintos LFG</t>
  </si>
  <si>
    <t>LFG to CHP/LFG KJ</t>
  </si>
  <si>
    <t>Heat output CHP/ Šilumos kiekis KJ</t>
  </si>
  <si>
    <t>Date/Data</t>
  </si>
  <si>
    <t>CH4, %</t>
  </si>
  <si>
    <t>CO2, %</t>
  </si>
  <si>
    <t>O2, %</t>
  </si>
  <si>
    <t>H2S, ppm</t>
  </si>
  <si>
    <t>Total</t>
  </si>
  <si>
    <t>Average</t>
  </si>
  <si>
    <t>t CO2</t>
  </si>
  <si>
    <t>(gas volume correctors ajusted at: +20oC temp. and 101,3 kPa pressure, (according counter corrector's technical documentation and calibration certificates))</t>
  </si>
  <si>
    <t>Methane dansity at: +20oC temp. and 101,3 kPa pressure equals to 0,0006680 tCH4/m3CH4</t>
  </si>
  <si>
    <t>Time/Laikas</t>
  </si>
  <si>
    <t>4</t>
  </si>
  <si>
    <t>Signature:</t>
  </si>
  <si>
    <t>Date:</t>
  </si>
  <si>
    <r>
      <t>MONITORING PERIOD - [23</t>
    </r>
    <r>
      <rPr>
        <b/>
        <sz val="7"/>
        <rFont val="Arial"/>
        <family val="2"/>
        <charset val="186"/>
      </rPr>
      <t>/12</t>
    </r>
    <r>
      <rPr>
        <b/>
        <sz val="7"/>
        <rFont val="Arial"/>
        <family val="2"/>
      </rPr>
      <t>/2011 - 31/12/2012]</t>
    </r>
  </si>
  <si>
    <t>23/12/2011 - 31/12/2012</t>
  </si>
  <si>
    <t>5</t>
  </si>
  <si>
    <t>MONITORING REPORT No.5</t>
  </si>
  <si>
    <t>December 23-31</t>
  </si>
  <si>
    <t>Total/Average in 2012</t>
  </si>
  <si>
    <t>Total 2012 &amp; 2011</t>
  </si>
</sst>
</file>

<file path=xl/styles.xml><?xml version="1.0" encoding="utf-8"?>
<styleSheet xmlns="http://schemas.openxmlformats.org/spreadsheetml/2006/main">
  <numFmts count="7">
    <numFmt numFmtId="164" formatCode="_ &quot;kr&quot;\ * #,##0.00_ ;_ &quot;kr&quot;\ * \-#,##0.00_ ;_ &quot;kr&quot;\ * &quot;-&quot;??_ ;_ @_ "/>
    <numFmt numFmtId="165" formatCode="0.0%"/>
    <numFmt numFmtId="166" formatCode="#,##0.0"/>
    <numFmt numFmtId="167" formatCode="#,##0.000"/>
    <numFmt numFmtId="168" formatCode="#,##0.0000000"/>
    <numFmt numFmtId="169" formatCode="0.E+00"/>
    <numFmt numFmtId="170" formatCode="0.0"/>
  </numFmts>
  <fonts count="25">
    <font>
      <sz val="10"/>
      <name val="Arial"/>
    </font>
    <font>
      <sz val="10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b/>
      <sz val="8"/>
      <color indexed="10"/>
      <name val="Arial"/>
      <family val="2"/>
    </font>
    <font>
      <b/>
      <sz val="7"/>
      <name val="Arial"/>
      <family val="2"/>
    </font>
    <font>
      <sz val="9"/>
      <name val="Verdana"/>
      <family val="2"/>
    </font>
    <font>
      <b/>
      <sz val="8"/>
      <name val="Calibri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7"/>
      <name val="Arial"/>
      <family val="2"/>
      <charset val="186"/>
    </font>
    <font>
      <sz val="10"/>
      <color indexed="63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  <charset val="186"/>
    </font>
    <font>
      <b/>
      <sz val="11"/>
      <color indexed="8"/>
      <name val="宋体"/>
      <charset val="134"/>
    </font>
    <font>
      <sz val="11"/>
      <color indexed="8"/>
      <name val="宋体"/>
    </font>
    <font>
      <sz val="11"/>
      <name val="Arial"/>
      <family val="2"/>
    </font>
    <font>
      <sz val="11"/>
      <color indexed="8"/>
      <name val="Arial"/>
      <family val="2"/>
      <charset val="186"/>
    </font>
    <font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298">
    <xf numFmtId="0" fontId="0" fillId="0" borderId="0" xfId="0"/>
    <xf numFmtId="0" fontId="3" fillId="0" borderId="0" xfId="4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4" applyFont="1" applyFill="1" applyAlignment="1" applyProtection="1">
      <alignment vertical="center" wrapText="1"/>
      <protection locked="0"/>
    </xf>
    <xf numFmtId="0" fontId="3" fillId="0" borderId="0" xfId="4" applyFont="1" applyFill="1" applyBorder="1" applyAlignment="1" applyProtection="1">
      <alignment vertical="center" wrapText="1"/>
      <protection locked="0"/>
    </xf>
    <xf numFmtId="0" fontId="3" fillId="0" borderId="0" xfId="4" applyFont="1" applyFill="1" applyAlignment="1" applyProtection="1">
      <alignment vertical="center"/>
      <protection locked="0"/>
    </xf>
    <xf numFmtId="0" fontId="3" fillId="0" borderId="0" xfId="4" applyFont="1" applyFill="1" applyBorder="1" applyAlignment="1" applyProtection="1">
      <alignment vertical="center"/>
      <protection locked="0"/>
    </xf>
    <xf numFmtId="49" fontId="3" fillId="0" borderId="0" xfId="4" applyNumberFormat="1" applyFont="1" applyFill="1" applyBorder="1" applyAlignment="1" applyProtection="1">
      <alignment vertical="center"/>
      <protection locked="0"/>
    </xf>
    <xf numFmtId="2" fontId="3" fillId="0" borderId="0" xfId="4" applyNumberFormat="1" applyFont="1" applyFill="1" applyBorder="1" applyAlignment="1" applyProtection="1">
      <alignment vertical="center"/>
      <protection locked="0"/>
    </xf>
    <xf numFmtId="0" fontId="3" fillId="0" borderId="0" xfId="4" applyFont="1" applyAlignment="1" applyProtection="1">
      <alignment vertical="center"/>
      <protection locked="0"/>
    </xf>
    <xf numFmtId="49" fontId="3" fillId="0" borderId="0" xfId="4" applyNumberFormat="1" applyFont="1" applyAlignment="1" applyProtection="1">
      <alignment vertical="center"/>
      <protection locked="0"/>
    </xf>
    <xf numFmtId="3" fontId="4" fillId="0" borderId="2" xfId="4" applyNumberFormat="1" applyFont="1" applyFill="1" applyBorder="1" applyAlignment="1" applyProtection="1">
      <alignment horizontal="center" vertical="center"/>
      <protection locked="0"/>
    </xf>
    <xf numFmtId="3" fontId="4" fillId="0" borderId="3" xfId="4" applyNumberFormat="1" applyFont="1" applyFill="1" applyBorder="1" applyAlignment="1" applyProtection="1">
      <alignment horizontal="center" vertical="center"/>
      <protection locked="0"/>
    </xf>
    <xf numFmtId="2" fontId="3" fillId="0" borderId="1" xfId="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0" borderId="0" xfId="0" applyFont="1"/>
    <xf numFmtId="3" fontId="4" fillId="0" borderId="5" xfId="4" applyNumberFormat="1" applyFont="1" applyFill="1" applyBorder="1" applyAlignment="1" applyProtection="1">
      <alignment horizontal="center" vertical="center"/>
      <protection locked="0"/>
    </xf>
    <xf numFmtId="0" fontId="3" fillId="0" borderId="6" xfId="4" applyNumberFormat="1" applyFont="1" applyBorder="1" applyAlignment="1" applyProtection="1">
      <alignment horizontal="right" vertical="center"/>
      <protection locked="0"/>
    </xf>
    <xf numFmtId="0" fontId="3" fillId="0" borderId="7" xfId="4" applyNumberFormat="1" applyFont="1" applyBorder="1" applyAlignment="1" applyProtection="1">
      <alignment horizontal="right" vertical="center"/>
      <protection locked="0"/>
    </xf>
    <xf numFmtId="0" fontId="4" fillId="0" borderId="8" xfId="4" applyNumberFormat="1" applyFont="1" applyBorder="1" applyAlignment="1" applyProtection="1">
      <alignment horizontal="right" vertical="center"/>
      <protection locked="0"/>
    </xf>
    <xf numFmtId="0" fontId="4" fillId="0" borderId="9" xfId="4" applyFont="1" applyFill="1" applyBorder="1" applyAlignment="1" applyProtection="1">
      <alignment horizontal="right" vertical="center" indent="1"/>
      <protection locked="0"/>
    </xf>
    <xf numFmtId="2" fontId="4" fillId="0" borderId="10" xfId="4" applyNumberFormat="1" applyFont="1" applyFill="1" applyBorder="1" applyAlignment="1" applyProtection="1">
      <alignment horizontal="left" vertical="center" wrapText="1"/>
      <protection locked="0"/>
    </xf>
    <xf numFmtId="2" fontId="4" fillId="0" borderId="9" xfId="4" applyNumberFormat="1" applyFont="1" applyFill="1" applyBorder="1" applyAlignment="1" applyProtection="1">
      <alignment horizontal="left" vertical="center" wrapText="1"/>
      <protection locked="0"/>
    </xf>
    <xf numFmtId="3" fontId="4" fillId="0" borderId="11" xfId="4" applyNumberFormat="1" applyFont="1" applyFill="1" applyBorder="1" applyAlignment="1" applyProtection="1">
      <alignment horizontal="center" vertical="center" wrapText="1"/>
      <protection locked="0"/>
    </xf>
    <xf numFmtId="2" fontId="4" fillId="0" borderId="12" xfId="4" applyNumberFormat="1" applyFont="1" applyFill="1" applyBorder="1" applyAlignment="1" applyProtection="1">
      <alignment horizontal="left" vertical="center" wrapText="1"/>
      <protection locked="0"/>
    </xf>
    <xf numFmtId="2" fontId="4" fillId="0" borderId="13" xfId="4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4" applyFont="1" applyFill="1" applyBorder="1" applyAlignment="1" applyProtection="1">
      <alignment horizontal="center" vertical="center" wrapText="1"/>
      <protection locked="0"/>
    </xf>
    <xf numFmtId="3" fontId="4" fillId="0" borderId="9" xfId="4" applyNumberFormat="1" applyFont="1" applyFill="1" applyBorder="1" applyAlignment="1" applyProtection="1">
      <alignment horizontal="center" vertical="center" wrapText="1"/>
      <protection locked="0"/>
    </xf>
    <xf numFmtId="3" fontId="4" fillId="0" borderId="13" xfId="4" applyNumberFormat="1" applyFont="1" applyFill="1" applyBorder="1" applyAlignment="1" applyProtection="1">
      <alignment horizontal="center" vertical="center" wrapText="1"/>
      <protection locked="0"/>
    </xf>
    <xf numFmtId="2" fontId="4" fillId="0" borderId="14" xfId="4" applyNumberFormat="1" applyFont="1" applyFill="1" applyBorder="1" applyAlignment="1" applyProtection="1">
      <alignment horizontal="center" vertical="center" wrapText="1"/>
      <protection locked="0"/>
    </xf>
    <xf numFmtId="3" fontId="4" fillId="0" borderId="15" xfId="4" applyNumberFormat="1" applyFont="1" applyFill="1" applyBorder="1" applyAlignment="1" applyProtection="1">
      <alignment horizontal="center" vertical="center" wrapText="1"/>
      <protection locked="0"/>
    </xf>
    <xf numFmtId="3" fontId="4" fillId="0" borderId="16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4" applyFont="1" applyFill="1" applyBorder="1" applyAlignment="1" applyProtection="1">
      <alignment horizontal="center" vertical="center" wrapText="1"/>
      <protection locked="0"/>
    </xf>
    <xf numFmtId="0" fontId="4" fillId="0" borderId="18" xfId="4" applyFont="1" applyFill="1" applyBorder="1" applyAlignment="1" applyProtection="1">
      <alignment horizontal="center" vertical="center" wrapText="1"/>
      <protection locked="0"/>
    </xf>
    <xf numFmtId="2" fontId="4" fillId="0" borderId="1" xfId="4" applyNumberFormat="1" applyFont="1" applyFill="1" applyBorder="1" applyAlignment="1" applyProtection="1">
      <alignment horizontal="left" vertical="center" wrapText="1"/>
      <protection locked="0"/>
    </xf>
    <xf numFmtId="0" fontId="4" fillId="0" borderId="9" xfId="4" applyFont="1" applyFill="1" applyBorder="1" applyAlignment="1" applyProtection="1">
      <alignment horizontal="center" vertical="center" wrapText="1"/>
      <protection locked="0"/>
    </xf>
    <xf numFmtId="2" fontId="4" fillId="0" borderId="11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4" applyFont="1" applyFill="1" applyBorder="1" applyAlignment="1" applyProtection="1">
      <alignment horizontal="center" vertical="center" wrapText="1"/>
      <protection locked="0"/>
    </xf>
    <xf numFmtId="0" fontId="4" fillId="0" borderId="16" xfId="4" applyFont="1" applyFill="1" applyBorder="1" applyAlignment="1" applyProtection="1">
      <alignment horizontal="center" vertical="center"/>
      <protection locked="0"/>
    </xf>
    <xf numFmtId="3" fontId="4" fillId="0" borderId="0" xfId="4" applyNumberFormat="1" applyFont="1" applyFill="1" applyBorder="1" applyAlignment="1" applyProtection="1">
      <alignment horizontal="center" vertical="center" wrapText="1"/>
      <protection locked="0"/>
    </xf>
    <xf numFmtId="2" fontId="4" fillId="0" borderId="19" xfId="4" applyNumberFormat="1" applyFont="1" applyFill="1" applyBorder="1" applyAlignment="1" applyProtection="1">
      <alignment horizontal="left" vertical="center" wrapText="1"/>
      <protection locked="0"/>
    </xf>
    <xf numFmtId="3" fontId="4" fillId="0" borderId="20" xfId="4" applyNumberFormat="1" applyFont="1" applyFill="1" applyBorder="1" applyAlignment="1" applyProtection="1">
      <alignment horizontal="center" vertical="center" wrapText="1"/>
      <protection locked="0"/>
    </xf>
    <xf numFmtId="3" fontId="4" fillId="0" borderId="21" xfId="4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2" fontId="3" fillId="0" borderId="1" xfId="4" applyNumberFormat="1" applyFont="1" applyFill="1" applyBorder="1" applyAlignment="1" applyProtection="1">
      <alignment horizontal="left" vertical="center" wrapText="1" indent="1"/>
      <protection locked="0"/>
    </xf>
    <xf numFmtId="3" fontId="3" fillId="0" borderId="0" xfId="4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4" applyNumberFormat="1" applyFont="1" applyFill="1" applyBorder="1" applyAlignment="1" applyProtection="1">
      <alignment horizontal="left" vertical="center" wrapText="1"/>
      <protection locked="0"/>
    </xf>
    <xf numFmtId="3" fontId="3" fillId="0" borderId="15" xfId="4" applyNumberFormat="1" applyFont="1" applyFill="1" applyBorder="1" applyAlignment="1" applyProtection="1">
      <alignment horizontal="left" vertical="center" wrapText="1"/>
      <protection locked="0"/>
    </xf>
    <xf numFmtId="167" fontId="3" fillId="0" borderId="0" xfId="4" applyNumberFormat="1" applyFont="1" applyFill="1" applyBorder="1" applyAlignment="1" applyProtection="1">
      <alignment horizontal="left" vertical="center" wrapText="1"/>
      <protection locked="0"/>
    </xf>
    <xf numFmtId="165" fontId="3" fillId="0" borderId="0" xfId="4" applyNumberFormat="1" applyFont="1" applyFill="1" applyBorder="1" applyAlignment="1" applyProtection="1">
      <alignment horizontal="left" vertical="center" wrapText="1"/>
      <protection locked="0"/>
    </xf>
    <xf numFmtId="166" fontId="3" fillId="0" borderId="0" xfId="4" applyNumberFormat="1" applyFont="1" applyFill="1" applyBorder="1" applyAlignment="1" applyProtection="1">
      <alignment horizontal="left" vertical="center" wrapText="1"/>
      <protection locked="0"/>
    </xf>
    <xf numFmtId="168" fontId="3" fillId="0" borderId="0" xfId="4" applyNumberFormat="1" applyFont="1" applyFill="1" applyBorder="1" applyAlignment="1" applyProtection="1">
      <alignment horizontal="left" vertical="center" wrapText="1"/>
      <protection locked="0"/>
    </xf>
    <xf numFmtId="0" fontId="3" fillId="0" borderId="22" xfId="4" applyNumberFormat="1" applyFont="1" applyBorder="1" applyAlignment="1" applyProtection="1">
      <alignment horizontal="right" vertical="center"/>
      <protection locked="0"/>
    </xf>
    <xf numFmtId="0" fontId="4" fillId="0" borderId="23" xfId="4" applyNumberFormat="1" applyFont="1" applyBorder="1" applyAlignment="1" applyProtection="1">
      <alignment horizontal="right" vertical="center"/>
      <protection locked="0"/>
    </xf>
    <xf numFmtId="0" fontId="4" fillId="0" borderId="16" xfId="4" applyFont="1" applyFill="1" applyBorder="1" applyAlignment="1" applyProtection="1">
      <alignment horizontal="center" vertical="center" wrapText="1"/>
      <protection locked="0"/>
    </xf>
    <xf numFmtId="0" fontId="3" fillId="0" borderId="19" xfId="4" applyFont="1" applyFill="1" applyBorder="1" applyAlignment="1" applyProtection="1">
      <alignment vertical="center"/>
      <protection locked="0"/>
    </xf>
    <xf numFmtId="49" fontId="3" fillId="0" borderId="20" xfId="4" applyNumberFormat="1" applyFont="1" applyFill="1" applyBorder="1" applyAlignment="1" applyProtection="1">
      <alignment vertical="center"/>
      <protection locked="0"/>
    </xf>
    <xf numFmtId="0" fontId="3" fillId="0" borderId="20" xfId="4" applyFont="1" applyFill="1" applyBorder="1" applyAlignment="1" applyProtection="1">
      <alignment vertical="center"/>
      <protection locked="0"/>
    </xf>
    <xf numFmtId="2" fontId="3" fillId="0" borderId="20" xfId="4" applyNumberFormat="1" applyFont="1" applyFill="1" applyBorder="1" applyAlignment="1" applyProtection="1">
      <alignment vertical="center"/>
      <protection locked="0"/>
    </xf>
    <xf numFmtId="2" fontId="3" fillId="0" borderId="21" xfId="4" applyNumberFormat="1" applyFont="1" applyFill="1" applyBorder="1" applyAlignment="1" applyProtection="1">
      <alignment vertical="center"/>
      <protection locked="0"/>
    </xf>
    <xf numFmtId="0" fontId="3" fillId="0" borderId="1" xfId="4" applyFont="1" applyFill="1" applyBorder="1" applyAlignment="1" applyProtection="1">
      <alignment vertical="center"/>
      <protection locked="0"/>
    </xf>
    <xf numFmtId="2" fontId="3" fillId="0" borderId="4" xfId="4" applyNumberFormat="1" applyFont="1" applyFill="1" applyBorder="1" applyAlignment="1" applyProtection="1">
      <alignment vertical="center"/>
      <protection locked="0"/>
    </xf>
    <xf numFmtId="0" fontId="4" fillId="0" borderId="14" xfId="4" applyFont="1" applyFill="1" applyBorder="1" applyAlignment="1" applyProtection="1">
      <alignment horizontal="center" vertical="center" wrapText="1"/>
      <protection locked="0"/>
    </xf>
    <xf numFmtId="9" fontId="4" fillId="0" borderId="15" xfId="4" applyNumberFormat="1" applyFont="1" applyFill="1" applyBorder="1" applyAlignment="1" applyProtection="1">
      <alignment horizontal="center" vertical="center" wrapText="1"/>
      <protection locked="0"/>
    </xf>
    <xf numFmtId="169" fontId="3" fillId="0" borderId="15" xfId="4" applyNumberFormat="1" applyFont="1" applyFill="1" applyBorder="1" applyAlignment="1" applyProtection="1">
      <alignment horizontal="left" vertical="center" wrapText="1"/>
      <protection locked="0"/>
    </xf>
    <xf numFmtId="1" fontId="4" fillId="0" borderId="15" xfId="4" applyNumberFormat="1" applyFont="1" applyFill="1" applyBorder="1" applyAlignment="1" applyProtection="1">
      <alignment horizontal="center" vertical="center" wrapText="1"/>
      <protection locked="0"/>
    </xf>
    <xf numFmtId="2" fontId="4" fillId="0" borderId="12" xfId="4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6" xfId="4" applyNumberFormat="1" applyFont="1" applyBorder="1" applyAlignment="1" applyProtection="1">
      <alignment horizontal="right" vertical="center"/>
      <protection locked="0"/>
    </xf>
    <xf numFmtId="49" fontId="3" fillId="0" borderId="24" xfId="4" applyNumberFormat="1" applyFont="1" applyBorder="1" applyAlignment="1" applyProtection="1">
      <alignment horizontal="right" vertical="center"/>
      <protection locked="0"/>
    </xf>
    <xf numFmtId="49" fontId="4" fillId="0" borderId="2" xfId="4" applyNumberFormat="1" applyFont="1" applyFill="1" applyBorder="1" applyAlignment="1" applyProtection="1">
      <alignment horizontal="center" vertical="center"/>
      <protection locked="0"/>
    </xf>
    <xf numFmtId="49" fontId="3" fillId="0" borderId="0" xfId="4" applyNumberFormat="1" applyFont="1" applyFill="1" applyAlignment="1" applyProtection="1">
      <alignment vertical="center"/>
      <protection locked="0"/>
    </xf>
    <xf numFmtId="2" fontId="4" fillId="0" borderId="25" xfId="4" applyNumberFormat="1" applyFont="1" applyFill="1" applyBorder="1" applyAlignment="1" applyProtection="1">
      <alignment horizontal="left" vertical="center" wrapText="1"/>
      <protection locked="0"/>
    </xf>
    <xf numFmtId="3" fontId="4" fillId="0" borderId="25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26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4" applyFont="1" applyFill="1" applyBorder="1" applyAlignment="1" applyProtection="1">
      <alignment vertical="center"/>
      <protection locked="0"/>
    </xf>
    <xf numFmtId="0" fontId="4" fillId="0" borderId="17" xfId="4" applyFont="1" applyFill="1" applyBorder="1" applyAlignment="1" applyProtection="1">
      <alignment vertical="center" textRotation="90"/>
      <protection locked="0"/>
    </xf>
    <xf numFmtId="0" fontId="16" fillId="0" borderId="7" xfId="0" applyFont="1" applyBorder="1" applyAlignment="1">
      <alignment horizontal="center"/>
    </xf>
    <xf numFmtId="0" fontId="16" fillId="0" borderId="27" xfId="0" applyFont="1" applyBorder="1" applyAlignment="1">
      <alignment horizontal="center" wrapText="1"/>
    </xf>
    <xf numFmtId="0" fontId="16" fillId="0" borderId="28" xfId="0" applyFont="1" applyBorder="1" applyAlignment="1">
      <alignment horizontal="center" wrapText="1"/>
    </xf>
    <xf numFmtId="0" fontId="16" fillId="0" borderId="27" xfId="0" applyFont="1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14" fontId="18" fillId="0" borderId="27" xfId="0" applyNumberFormat="1" applyFont="1" applyBorder="1" applyAlignment="1">
      <alignment horizontal="center"/>
    </xf>
    <xf numFmtId="0" fontId="18" fillId="0" borderId="0" xfId="0" applyFont="1"/>
    <xf numFmtId="0" fontId="16" fillId="0" borderId="6" xfId="0" applyFont="1" applyBorder="1" applyAlignment="1">
      <alignment horizontal="right"/>
    </xf>
    <xf numFmtId="0" fontId="18" fillId="0" borderId="31" xfId="0" applyFont="1" applyBorder="1"/>
    <xf numFmtId="0" fontId="16" fillId="0" borderId="8" xfId="0" applyFont="1" applyBorder="1" applyAlignment="1">
      <alignment horizontal="right"/>
    </xf>
    <xf numFmtId="0" fontId="16" fillId="0" borderId="32" xfId="0" applyFont="1" applyBorder="1" applyAlignment="1">
      <alignment horizontal="left"/>
    </xf>
    <xf numFmtId="0" fontId="20" fillId="0" borderId="33" xfId="0" applyFont="1" applyBorder="1" applyAlignment="1">
      <alignment horizontal="left"/>
    </xf>
    <xf numFmtId="0" fontId="18" fillId="0" borderId="0" xfId="0" applyFont="1" applyBorder="1"/>
    <xf numFmtId="0" fontId="21" fillId="0" borderId="0" xfId="0" applyFont="1" applyBorder="1" applyAlignment="1">
      <alignment horizontal="right"/>
    </xf>
    <xf numFmtId="0" fontId="20" fillId="0" borderId="0" xfId="0" applyFont="1" applyBorder="1" applyAlignment="1">
      <alignment horizontal="left"/>
    </xf>
    <xf numFmtId="0" fontId="16" fillId="0" borderId="0" xfId="0" applyFont="1" applyBorder="1"/>
    <xf numFmtId="0" fontId="18" fillId="0" borderId="0" xfId="0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9" fillId="0" borderId="27" xfId="0" applyFont="1" applyBorder="1" applyAlignment="1">
      <alignment horizontal="center"/>
    </xf>
    <xf numFmtId="2" fontId="3" fillId="0" borderId="0" xfId="4" applyNumberFormat="1" applyFont="1" applyFill="1" applyBorder="1" applyAlignment="1" applyProtection="1">
      <alignment vertical="center" wrapText="1"/>
      <protection locked="0"/>
    </xf>
    <xf numFmtId="170" fontId="18" fillId="0" borderId="23" xfId="0" applyNumberFormat="1" applyFont="1" applyBorder="1"/>
    <xf numFmtId="1" fontId="18" fillId="0" borderId="27" xfId="0" applyNumberFormat="1" applyFont="1" applyBorder="1" applyAlignment="1">
      <alignment horizontal="center"/>
    </xf>
    <xf numFmtId="2" fontId="4" fillId="0" borderId="15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justify" vertical="top" wrapText="1"/>
    </xf>
    <xf numFmtId="0" fontId="4" fillId="0" borderId="24" xfId="4" applyFont="1" applyFill="1" applyBorder="1" applyAlignment="1" applyProtection="1">
      <alignment horizontal="center" vertical="center" wrapText="1"/>
      <protection locked="0"/>
    </xf>
    <xf numFmtId="0" fontId="4" fillId="0" borderId="34" xfId="4" applyFont="1" applyFill="1" applyBorder="1" applyAlignment="1" applyProtection="1">
      <alignment horizontal="center" vertical="center" wrapText="1"/>
      <protection locked="0"/>
    </xf>
    <xf numFmtId="14" fontId="18" fillId="0" borderId="35" xfId="0" applyNumberFormat="1" applyFont="1" applyBorder="1" applyAlignment="1">
      <alignment horizontal="center"/>
    </xf>
    <xf numFmtId="20" fontId="18" fillId="0" borderId="36" xfId="0" applyNumberFormat="1" applyFont="1" applyBorder="1" applyAlignment="1">
      <alignment horizontal="center"/>
    </xf>
    <xf numFmtId="170" fontId="0" fillId="0" borderId="27" xfId="3" applyNumberFormat="1" applyFont="1" applyBorder="1" applyAlignment="1">
      <alignment horizontal="center"/>
    </xf>
    <xf numFmtId="170" fontId="22" fillId="0" borderId="27" xfId="3" applyNumberFormat="1" applyFont="1" applyBorder="1" applyAlignment="1">
      <alignment horizontal="center"/>
    </xf>
    <xf numFmtId="0" fontId="0" fillId="0" borderId="27" xfId="3" applyNumberFormat="1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2" fontId="18" fillId="0" borderId="27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1" fontId="18" fillId="0" borderId="0" xfId="0" applyNumberFormat="1" applyFont="1"/>
    <xf numFmtId="2" fontId="18" fillId="0" borderId="0" xfId="0" applyNumberFormat="1" applyFont="1"/>
    <xf numFmtId="170" fontId="0" fillId="0" borderId="27" xfId="0" applyNumberForma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1" fontId="16" fillId="0" borderId="31" xfId="0" applyNumberFormat="1" applyFont="1" applyFill="1" applyBorder="1" applyAlignment="1">
      <alignment horizontal="center"/>
    </xf>
    <xf numFmtId="2" fontId="16" fillId="0" borderId="31" xfId="0" applyNumberFormat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170" fontId="16" fillId="0" borderId="28" xfId="0" applyNumberFormat="1" applyFont="1" applyBorder="1" applyAlignment="1">
      <alignment horizontal="center" wrapText="1"/>
    </xf>
    <xf numFmtId="170" fontId="16" fillId="0" borderId="30" xfId="0" applyNumberFormat="1" applyFont="1" applyBorder="1" applyAlignment="1">
      <alignment horizontal="center"/>
    </xf>
    <xf numFmtId="170" fontId="18" fillId="0" borderId="27" xfId="0" applyNumberFormat="1" applyFont="1" applyBorder="1" applyAlignment="1">
      <alignment horizontal="center"/>
    </xf>
    <xf numFmtId="170" fontId="18" fillId="0" borderId="28" xfId="0" applyNumberFormat="1" applyFont="1" applyBorder="1" applyAlignment="1">
      <alignment horizontal="center"/>
    </xf>
    <xf numFmtId="170" fontId="18" fillId="0" borderId="0" xfId="0" applyNumberFormat="1" applyFont="1"/>
    <xf numFmtId="170" fontId="16" fillId="0" borderId="31" xfId="0" applyNumberFormat="1" applyFont="1" applyBorder="1" applyAlignment="1">
      <alignment horizontal="center"/>
    </xf>
    <xf numFmtId="170" fontId="20" fillId="0" borderId="33" xfId="0" applyNumberFormat="1" applyFont="1" applyBorder="1" applyAlignment="1">
      <alignment horizontal="center"/>
    </xf>
    <xf numFmtId="170" fontId="20" fillId="0" borderId="0" xfId="0" applyNumberFormat="1" applyFont="1" applyBorder="1" applyAlignment="1">
      <alignment horizontal="left"/>
    </xf>
    <xf numFmtId="170" fontId="0" fillId="0" borderId="0" xfId="0" applyNumberFormat="1"/>
    <xf numFmtId="170" fontId="19" fillId="0" borderId="32" xfId="0" applyNumberFormat="1" applyFont="1" applyBorder="1" applyAlignment="1">
      <alignment horizontal="center"/>
    </xf>
    <xf numFmtId="1" fontId="19" fillId="0" borderId="32" xfId="0" applyNumberFormat="1" applyFont="1" applyBorder="1" applyAlignment="1">
      <alignment horizontal="center"/>
    </xf>
    <xf numFmtId="1" fontId="17" fillId="0" borderId="29" xfId="0" applyNumberFormat="1" applyFont="1" applyBorder="1" applyAlignment="1">
      <alignment horizontal="center" vertical="center" wrapText="1"/>
    </xf>
    <xf numFmtId="14" fontId="18" fillId="0" borderId="28" xfId="0" applyNumberFormat="1" applyFont="1" applyBorder="1" applyAlignment="1">
      <alignment horizontal="center"/>
    </xf>
    <xf numFmtId="1" fontId="0" fillId="0" borderId="27" xfId="3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0" xfId="0" applyFont="1" applyAlignment="1">
      <alignment horizontal="center"/>
    </xf>
    <xf numFmtId="2" fontId="18" fillId="0" borderId="23" xfId="0" applyNumberFormat="1" applyFont="1" applyBorder="1" applyAlignment="1">
      <alignment horizontal="center"/>
    </xf>
    <xf numFmtId="1" fontId="18" fillId="0" borderId="31" xfId="0" applyNumberFormat="1" applyFont="1" applyBorder="1"/>
    <xf numFmtId="0" fontId="23" fillId="0" borderId="31" xfId="0" applyFont="1" applyBorder="1" applyAlignment="1">
      <alignment horizontal="center"/>
    </xf>
    <xf numFmtId="1" fontId="23" fillId="0" borderId="31" xfId="0" applyNumberFormat="1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2" fontId="18" fillId="0" borderId="35" xfId="0" applyNumberFormat="1" applyFont="1" applyBorder="1" applyAlignment="1">
      <alignment horizontal="center"/>
    </xf>
    <xf numFmtId="2" fontId="19" fillId="0" borderId="32" xfId="0" applyNumberFormat="1" applyFont="1" applyBorder="1" applyAlignment="1">
      <alignment horizontal="center"/>
    </xf>
    <xf numFmtId="0" fontId="18" fillId="0" borderId="32" xfId="0" applyFont="1" applyBorder="1"/>
    <xf numFmtId="1" fontId="16" fillId="0" borderId="0" xfId="0" applyNumberFormat="1" applyFont="1" applyBorder="1"/>
    <xf numFmtId="0" fontId="18" fillId="0" borderId="19" xfId="0" applyFont="1" applyBorder="1"/>
    <xf numFmtId="0" fontId="16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horizontal="right"/>
    </xf>
    <xf numFmtId="0" fontId="16" fillId="0" borderId="20" xfId="0" applyFont="1" applyBorder="1" applyAlignment="1">
      <alignment horizontal="left" vertical="center"/>
    </xf>
    <xf numFmtId="1" fontId="16" fillId="0" borderId="20" xfId="0" applyNumberFormat="1" applyFont="1" applyBorder="1"/>
    <xf numFmtId="0" fontId="16" fillId="0" borderId="20" xfId="0" applyFont="1" applyBorder="1" applyAlignment="1">
      <alignment horizontal="left"/>
    </xf>
    <xf numFmtId="0" fontId="16" fillId="0" borderId="21" xfId="0" applyFont="1" applyBorder="1" applyAlignment="1">
      <alignment horizontal="left" vertical="center"/>
    </xf>
    <xf numFmtId="0" fontId="18" fillId="0" borderId="1" xfId="0" applyFont="1" applyBorder="1"/>
    <xf numFmtId="1" fontId="18" fillId="0" borderId="0" xfId="0" applyNumberFormat="1" applyFont="1" applyBorder="1"/>
    <xf numFmtId="0" fontId="18" fillId="0" borderId="4" xfId="0" applyFont="1" applyBorder="1"/>
    <xf numFmtId="0" fontId="18" fillId="0" borderId="9" xfId="0" applyFont="1" applyBorder="1"/>
    <xf numFmtId="0" fontId="18" fillId="0" borderId="15" xfId="0" applyFont="1" applyBorder="1"/>
    <xf numFmtId="1" fontId="18" fillId="0" borderId="15" xfId="0" applyNumberFormat="1" applyFont="1" applyBorder="1"/>
    <xf numFmtId="0" fontId="18" fillId="0" borderId="16" xfId="0" applyFont="1" applyBorder="1"/>
    <xf numFmtId="170" fontId="18" fillId="0" borderId="27" xfId="3" applyNumberFormat="1" applyFont="1" applyBorder="1" applyAlignment="1">
      <alignment horizontal="center"/>
    </xf>
    <xf numFmtId="170" fontId="0" fillId="0" borderId="37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0" fontId="18" fillId="0" borderId="27" xfId="0" applyFont="1" applyBorder="1" applyAlignment="1">
      <alignment horizontal="center"/>
    </xf>
    <xf numFmtId="170" fontId="18" fillId="0" borderId="37" xfId="0" applyNumberFormat="1" applyFont="1" applyBorder="1" applyAlignment="1">
      <alignment horizontal="center"/>
    </xf>
    <xf numFmtId="170" fontId="18" fillId="0" borderId="23" xfId="0" applyNumberFormat="1" applyFont="1" applyBorder="1" applyAlignment="1">
      <alignment horizontal="center"/>
    </xf>
    <xf numFmtId="170" fontId="18" fillId="0" borderId="35" xfId="0" applyNumberFormat="1" applyFont="1" applyBorder="1" applyAlignment="1">
      <alignment horizontal="center"/>
    </xf>
    <xf numFmtId="0" fontId="16" fillId="0" borderId="20" xfId="0" applyFont="1" applyBorder="1"/>
    <xf numFmtId="170" fontId="0" fillId="0" borderId="6" xfId="3" applyNumberFormat="1" applyFont="1" applyBorder="1" applyAlignment="1">
      <alignment horizontal="center"/>
    </xf>
    <xf numFmtId="170" fontId="0" fillId="0" borderId="31" xfId="3" applyNumberFormat="1" applyFont="1" applyBorder="1" applyAlignment="1">
      <alignment horizontal="center"/>
    </xf>
    <xf numFmtId="0" fontId="0" fillId="0" borderId="31" xfId="3" applyNumberFormat="1" applyFont="1" applyBorder="1" applyAlignment="1">
      <alignment horizontal="center"/>
    </xf>
    <xf numFmtId="170" fontId="0" fillId="0" borderId="39" xfId="3" applyNumberFormat="1" applyFont="1" applyBorder="1" applyAlignment="1">
      <alignment horizontal="center"/>
    </xf>
    <xf numFmtId="170" fontId="0" fillId="0" borderId="35" xfId="3" applyNumberFormat="1" applyFont="1" applyBorder="1" applyAlignment="1">
      <alignment horizontal="center"/>
    </xf>
    <xf numFmtId="0" fontId="0" fillId="0" borderId="35" xfId="3" applyNumberFormat="1" applyFont="1" applyBorder="1" applyAlignment="1">
      <alignment horizontal="center"/>
    </xf>
    <xf numFmtId="170" fontId="0" fillId="0" borderId="7" xfId="3" applyNumberFormat="1" applyFont="1" applyBorder="1" applyAlignment="1">
      <alignment horizontal="center"/>
    </xf>
    <xf numFmtId="170" fontId="0" fillId="0" borderId="8" xfId="3" applyNumberFormat="1" applyFont="1" applyBorder="1" applyAlignment="1">
      <alignment horizontal="center"/>
    </xf>
    <xf numFmtId="170" fontId="0" fillId="0" borderId="32" xfId="3" applyNumberFormat="1" applyFont="1" applyBorder="1" applyAlignment="1">
      <alignment horizontal="center"/>
    </xf>
    <xf numFmtId="0" fontId="0" fillId="0" borderId="32" xfId="3" applyNumberFormat="1" applyFont="1" applyBorder="1" applyAlignment="1">
      <alignment horizontal="center"/>
    </xf>
    <xf numFmtId="170" fontId="0" fillId="0" borderId="40" xfId="3" applyNumberFormat="1" applyFont="1" applyBorder="1" applyAlignment="1">
      <alignment horizontal="center"/>
    </xf>
    <xf numFmtId="170" fontId="18" fillId="0" borderId="0" xfId="0" applyNumberFormat="1" applyFont="1" applyAlignment="1">
      <alignment horizontal="center"/>
    </xf>
    <xf numFmtId="170" fontId="0" fillId="0" borderId="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0" fontId="0" fillId="0" borderId="27" xfId="0" applyNumberFormat="1" applyBorder="1" applyAlignment="1">
      <alignment horizontal="center" vertical="center"/>
    </xf>
    <xf numFmtId="170" fontId="0" fillId="0" borderId="8" xfId="0" applyNumberFormat="1" applyBorder="1" applyAlignment="1">
      <alignment horizontal="center" vertical="center"/>
    </xf>
    <xf numFmtId="170" fontId="0" fillId="0" borderId="32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0" fontId="0" fillId="0" borderId="6" xfId="0" applyNumberFormat="1" applyBorder="1" applyAlignment="1">
      <alignment horizontal="center" vertical="center"/>
    </xf>
    <xf numFmtId="170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0" fontId="23" fillId="0" borderId="38" xfId="0" applyNumberFormat="1" applyFont="1" applyBorder="1" applyAlignment="1">
      <alignment horizontal="center"/>
    </xf>
    <xf numFmtId="170" fontId="20" fillId="0" borderId="33" xfId="0" applyNumberFormat="1" applyFont="1" applyBorder="1" applyAlignment="1">
      <alignment horizontal="left"/>
    </xf>
    <xf numFmtId="170" fontId="16" fillId="0" borderId="21" xfId="0" applyNumberFormat="1" applyFont="1" applyBorder="1" applyAlignment="1">
      <alignment horizontal="left" vertical="center"/>
    </xf>
    <xf numFmtId="170" fontId="18" fillId="0" borderId="4" xfId="0" applyNumberFormat="1" applyFont="1" applyBorder="1"/>
    <xf numFmtId="170" fontId="18" fillId="0" borderId="16" xfId="0" applyNumberFormat="1" applyFont="1" applyBorder="1"/>
    <xf numFmtId="1" fontId="4" fillId="0" borderId="11" xfId="4" applyNumberFormat="1" applyFont="1" applyFill="1" applyBorder="1" applyAlignment="1" applyProtection="1">
      <alignment horizontal="center" vertical="center" wrapText="1"/>
      <protection locked="0"/>
    </xf>
    <xf numFmtId="1" fontId="4" fillId="0" borderId="26" xfId="4" applyNumberFormat="1" applyFont="1" applyFill="1" applyBorder="1" applyAlignment="1" applyProtection="1">
      <alignment horizontal="center" vertical="center" wrapText="1"/>
      <protection locked="0"/>
    </xf>
    <xf numFmtId="3" fontId="4" fillId="0" borderId="12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16" xfId="4" applyNumberFormat="1" applyFont="1" applyFill="1" applyBorder="1" applyAlignment="1" applyProtection="1">
      <alignment horizontal="center" vertical="center" wrapText="1"/>
      <protection locked="0"/>
    </xf>
    <xf numFmtId="3" fontId="4" fillId="0" borderId="26" xfId="4" applyNumberFormat="1" applyFont="1" applyFill="1" applyBorder="1" applyAlignment="1" applyProtection="1">
      <alignment horizontal="center" vertical="center" wrapText="1"/>
      <protection locked="0"/>
    </xf>
    <xf numFmtId="2" fontId="4" fillId="0" borderId="41" xfId="4" applyNumberFormat="1" applyFont="1" applyFill="1" applyBorder="1" applyAlignment="1" applyProtection="1">
      <alignment horizontal="center" vertical="center" wrapText="1"/>
      <protection locked="0"/>
    </xf>
    <xf numFmtId="2" fontId="4" fillId="0" borderId="16" xfId="4" applyNumberFormat="1" applyFont="1" applyFill="1" applyBorder="1" applyAlignment="1" applyProtection="1">
      <alignment horizontal="center" vertical="center" wrapText="1"/>
      <protection locked="0"/>
    </xf>
    <xf numFmtId="9" fontId="4" fillId="0" borderId="42" xfId="4" applyNumberFormat="1" applyFont="1" applyFill="1" applyBorder="1" applyAlignment="1" applyProtection="1">
      <alignment horizontal="center" vertical="center" wrapText="1"/>
      <protection locked="0"/>
    </xf>
    <xf numFmtId="2" fontId="13" fillId="0" borderId="3" xfId="0" applyNumberFormat="1" applyFont="1" applyFill="1" applyBorder="1" applyAlignment="1">
      <alignment horizontal="center"/>
    </xf>
    <xf numFmtId="1" fontId="4" fillId="0" borderId="42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43" xfId="4" applyFont="1" applyFill="1" applyBorder="1" applyAlignment="1" applyProtection="1">
      <alignment vertical="center"/>
      <protection locked="0"/>
    </xf>
    <xf numFmtId="0" fontId="4" fillId="0" borderId="11" xfId="4" applyFont="1" applyFill="1" applyBorder="1" applyAlignment="1" applyProtection="1">
      <alignment horizontal="center" vertical="center" wrapText="1"/>
      <protection locked="0"/>
    </xf>
    <xf numFmtId="2" fontId="4" fillId="0" borderId="44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44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4" applyFont="1" applyFill="1" applyBorder="1" applyAlignment="1" applyProtection="1">
      <alignment horizontal="center" vertical="center" wrapText="1"/>
      <protection locked="0"/>
    </xf>
    <xf numFmtId="1" fontId="24" fillId="0" borderId="27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0" borderId="43" xfId="4" applyFont="1" applyFill="1" applyBorder="1" applyAlignment="1" applyProtection="1">
      <alignment vertical="center" textRotation="90"/>
      <protection locked="0"/>
    </xf>
    <xf numFmtId="1" fontId="4" fillId="0" borderId="0" xfId="0" applyNumberFormat="1" applyFont="1" applyBorder="1" applyAlignment="1">
      <alignment horizontal="left" vertical="center"/>
    </xf>
    <xf numFmtId="2" fontId="13" fillId="0" borderId="0" xfId="4" applyNumberFormat="1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right" vertical="center"/>
      <protection locked="0"/>
    </xf>
    <xf numFmtId="3" fontId="4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" fontId="12" fillId="0" borderId="0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23" fillId="0" borderId="3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17" xfId="4" applyNumberFormat="1" applyFont="1" applyFill="1" applyBorder="1" applyAlignment="1" applyProtection="1">
      <alignment horizontal="left" vertical="top" wrapText="1"/>
      <protection locked="0"/>
    </xf>
    <xf numFmtId="0" fontId="3" fillId="0" borderId="43" xfId="4" applyNumberFormat="1" applyFont="1" applyFill="1" applyBorder="1" applyAlignment="1" applyProtection="1">
      <alignment horizontal="left" vertical="top"/>
      <protection locked="0"/>
    </xf>
    <xf numFmtId="0" fontId="3" fillId="0" borderId="11" xfId="4" applyNumberFormat="1" applyFont="1" applyFill="1" applyBorder="1" applyAlignment="1" applyProtection="1">
      <alignment horizontal="left" vertical="top"/>
      <protection locked="0"/>
    </xf>
    <xf numFmtId="0" fontId="3" fillId="0" borderId="19" xfId="4" applyNumberFormat="1" applyFont="1" applyFill="1" applyBorder="1" applyAlignment="1" applyProtection="1">
      <alignment horizontal="center" vertical="center"/>
      <protection locked="0"/>
    </xf>
    <xf numFmtId="0" fontId="3" fillId="0" borderId="20" xfId="4" applyNumberFormat="1" applyFont="1" applyFill="1" applyBorder="1" applyAlignment="1" applyProtection="1">
      <alignment horizontal="center" vertical="center"/>
      <protection locked="0"/>
    </xf>
    <xf numFmtId="0" fontId="3" fillId="0" borderId="21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NumberFormat="1" applyFont="1" applyFill="1" applyBorder="1" applyAlignment="1" applyProtection="1">
      <alignment horizontal="center" vertical="center"/>
      <protection locked="0"/>
    </xf>
    <xf numFmtId="0" fontId="3" fillId="0" borderId="0" xfId="4" applyNumberFormat="1" applyFont="1" applyFill="1" applyBorder="1" applyAlignment="1" applyProtection="1">
      <alignment horizontal="center" vertical="center"/>
      <protection locked="0"/>
    </xf>
    <xf numFmtId="0" fontId="3" fillId="0" borderId="4" xfId="4" applyNumberFormat="1" applyFont="1" applyFill="1" applyBorder="1" applyAlignment="1" applyProtection="1">
      <alignment horizontal="center" vertical="center"/>
      <protection locked="0"/>
    </xf>
    <xf numFmtId="0" fontId="3" fillId="0" borderId="9" xfId="4" applyNumberFormat="1" applyFont="1" applyFill="1" applyBorder="1" applyAlignment="1" applyProtection="1">
      <alignment horizontal="center" vertical="center"/>
      <protection locked="0"/>
    </xf>
    <xf numFmtId="0" fontId="3" fillId="0" borderId="15" xfId="4" applyNumberFormat="1" applyFont="1" applyFill="1" applyBorder="1" applyAlignment="1" applyProtection="1">
      <alignment horizontal="center" vertical="center"/>
      <protection locked="0"/>
    </xf>
    <xf numFmtId="0" fontId="3" fillId="0" borderId="16" xfId="4" applyNumberFormat="1" applyFont="1" applyFill="1" applyBorder="1" applyAlignment="1" applyProtection="1">
      <alignment horizontal="center" vertical="center"/>
      <protection locked="0"/>
    </xf>
    <xf numFmtId="0" fontId="3" fillId="0" borderId="17" xfId="4" applyFont="1" applyFill="1" applyBorder="1" applyAlignment="1" applyProtection="1">
      <alignment horizontal="center" vertical="center" textRotation="90" wrapText="1"/>
      <protection locked="0"/>
    </xf>
    <xf numFmtId="0" fontId="3" fillId="0" borderId="43" xfId="4" applyFont="1" applyFill="1" applyBorder="1" applyAlignment="1" applyProtection="1">
      <alignment horizontal="center" vertical="center" textRotation="90" wrapText="1"/>
      <protection locked="0"/>
    </xf>
    <xf numFmtId="0" fontId="3" fillId="0" borderId="11" xfId="4" applyFont="1" applyFill="1" applyBorder="1" applyAlignment="1" applyProtection="1">
      <alignment horizontal="center" vertical="center" textRotation="90" wrapText="1"/>
      <protection locked="0"/>
    </xf>
    <xf numFmtId="3" fontId="3" fillId="0" borderId="0" xfId="4" applyNumberFormat="1" applyFont="1" applyFill="1" applyBorder="1" applyAlignment="1" applyProtection="1">
      <alignment horizontal="left" vertical="center" wrapText="1"/>
      <protection locked="0"/>
    </xf>
    <xf numFmtId="3" fontId="3" fillId="0" borderId="0" xfId="4" applyNumberFormat="1" applyFont="1" applyFill="1" applyBorder="1" applyAlignment="1" applyProtection="1">
      <alignment horizontal="left" vertical="top" wrapText="1"/>
      <protection locked="0"/>
    </xf>
    <xf numFmtId="0" fontId="16" fillId="0" borderId="27" xfId="0" applyFont="1" applyBorder="1" applyAlignment="1">
      <alignment horizontal="center" wrapText="1"/>
    </xf>
  </cellXfs>
  <cellStyles count="5">
    <cellStyle name="1000-sep (2 dec) 2" xfId="1"/>
    <cellStyle name="1000-sep (2 dec) 3" xfId="2"/>
    <cellStyle name="Normal 2" xfId="4"/>
    <cellStyle name="Paprastas" xfId="0" builtinId="0"/>
    <cellStyle name="Valiuta" xfId="3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5" tint="0.59999389629810485"/>
  </sheetPr>
  <dimension ref="B1:P49"/>
  <sheetViews>
    <sheetView tabSelected="1" view="pageBreakPreview" zoomScaleNormal="85" zoomScaleSheetLayoutView="100" workbookViewId="0">
      <selection activeCell="C15" sqref="C15:P15"/>
    </sheetView>
  </sheetViews>
  <sheetFormatPr defaultColWidth="9.140625" defaultRowHeight="11.25"/>
  <cols>
    <col min="1" max="1" width="2.5703125" style="2" customWidth="1"/>
    <col min="2" max="2" width="51.28515625" style="2" bestFit="1" customWidth="1"/>
    <col min="3" max="3" width="4.42578125" style="2" customWidth="1"/>
    <col min="4" max="4" width="2.85546875" style="2" customWidth="1"/>
    <col min="5" max="5" width="2.7109375" style="2" customWidth="1"/>
    <col min="6" max="6" width="4.28515625" style="2" customWidth="1"/>
    <col min="7" max="7" width="11.28515625" style="2" customWidth="1"/>
    <col min="8" max="8" width="5.85546875" style="2" customWidth="1"/>
    <col min="9" max="9" width="0.140625" style="2" customWidth="1"/>
    <col min="10" max="10" width="9.140625" style="2" hidden="1" customWidth="1"/>
    <col min="11" max="11" width="17" style="2" hidden="1" customWidth="1"/>
    <col min="12" max="12" width="10.5703125" style="2" customWidth="1"/>
    <col min="13" max="13" width="11.140625" style="2" customWidth="1"/>
    <col min="14" max="14" width="4.140625" style="2" customWidth="1"/>
    <col min="15" max="15" width="6.28515625" style="2" customWidth="1"/>
    <col min="16" max="16" width="20.5703125" style="2" customWidth="1"/>
    <col min="17" max="16384" width="9.140625" style="2"/>
  </cols>
  <sheetData>
    <row r="1" spans="2:16" ht="12" thickBot="1"/>
    <row r="2" spans="2:16">
      <c r="B2" s="271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3"/>
    </row>
    <row r="3" spans="2:16" ht="12.75">
      <c r="B3" s="274" t="s">
        <v>98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6"/>
    </row>
    <row r="4" spans="2:16" ht="9.9499999999999993" customHeight="1">
      <c r="B4" s="263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5"/>
    </row>
    <row r="5" spans="2:16" ht="12.75">
      <c r="B5" s="274" t="s">
        <v>18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6"/>
    </row>
    <row r="6" spans="2:16" ht="9.9499999999999993" customHeight="1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</row>
    <row r="7" spans="2:16">
      <c r="B7" s="277" t="s">
        <v>95</v>
      </c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9"/>
    </row>
    <row r="8" spans="2:16" ht="9.9499999999999993" customHeight="1" thickBot="1">
      <c r="B8" s="263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5"/>
    </row>
    <row r="9" spans="2:16" ht="9.9499999999999993" customHeight="1" thickTop="1" thickBot="1">
      <c r="B9" s="266"/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8"/>
    </row>
    <row r="10" spans="2:16" ht="12" thickTop="1">
      <c r="B10" s="3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2"/>
    </row>
    <row r="11" spans="2:16">
      <c r="B11" s="3" t="s">
        <v>12</v>
      </c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1"/>
    </row>
    <row r="12" spans="2:16" ht="9.9499999999999993" customHeight="1">
      <c r="B12" s="24" t="s">
        <v>13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1"/>
    </row>
    <row r="13" spans="2:16" s="86" customFormat="1">
      <c r="B13" s="85" t="s">
        <v>19</v>
      </c>
      <c r="C13" s="269" t="s">
        <v>92</v>
      </c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70"/>
    </row>
    <row r="14" spans="2:16" ht="9.9499999999999993" customHeight="1">
      <c r="B14" s="3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1"/>
    </row>
    <row r="15" spans="2:16" ht="9.9499999999999993" customHeight="1">
      <c r="B15" s="3" t="s">
        <v>20</v>
      </c>
      <c r="C15" s="259" t="s">
        <v>96</v>
      </c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60"/>
    </row>
    <row r="16" spans="2:16" ht="9.9499999999999993" customHeight="1">
      <c r="B16" s="3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1"/>
    </row>
    <row r="17" spans="2:16">
      <c r="B17" s="3" t="s">
        <v>21</v>
      </c>
      <c r="C17" s="259" t="s">
        <v>27</v>
      </c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60"/>
    </row>
    <row r="18" spans="2:16" ht="9.9499999999999993" customHeight="1">
      <c r="B18" s="3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1"/>
    </row>
    <row r="19" spans="2:16" ht="9.9499999999999993" customHeight="1">
      <c r="B19" s="3" t="s">
        <v>25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</row>
    <row r="20" spans="2:16" ht="9.9499999999999993" customHeight="1">
      <c r="B20" s="4" t="s">
        <v>22</v>
      </c>
      <c r="C20" s="259" t="s">
        <v>28</v>
      </c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60"/>
    </row>
    <row r="21" spans="2:16" ht="9.9499999999999993" customHeight="1">
      <c r="B21" s="4" t="s">
        <v>23</v>
      </c>
      <c r="C21" s="259" t="s">
        <v>32</v>
      </c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60"/>
    </row>
    <row r="22" spans="2:16" ht="9.9499999999999993" customHeight="1">
      <c r="B22" s="4" t="s">
        <v>24</v>
      </c>
      <c r="C22" s="259" t="s">
        <v>29</v>
      </c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60"/>
    </row>
    <row r="23" spans="2:16" ht="10.5" customHeight="1">
      <c r="B23" s="4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/>
    </row>
    <row r="24" spans="2:16" ht="9.9499999999999993" customHeight="1">
      <c r="B24" s="3" t="s">
        <v>26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</row>
    <row r="25" spans="2:16" ht="9.9499999999999993" customHeight="1">
      <c r="B25" s="4" t="s">
        <v>22</v>
      </c>
      <c r="C25" s="259" t="s">
        <v>30</v>
      </c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60"/>
    </row>
    <row r="26" spans="2:16" ht="9.9499999999999993" customHeight="1">
      <c r="B26" s="4" t="s">
        <v>23</v>
      </c>
      <c r="C26" s="259" t="s">
        <v>31</v>
      </c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60"/>
    </row>
    <row r="27" spans="2:16" ht="9.9499999999999993" customHeight="1">
      <c r="B27" s="4" t="s">
        <v>24</v>
      </c>
      <c r="C27" s="259" t="s">
        <v>33</v>
      </c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60"/>
    </row>
    <row r="28" spans="2:16" ht="9.9499999999999993" customHeight="1">
      <c r="B28" s="3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1"/>
    </row>
    <row r="29" spans="2:16">
      <c r="B29" s="3"/>
      <c r="C29" s="237"/>
      <c r="D29" s="237"/>
      <c r="E29" s="237"/>
      <c r="F29" s="25">
        <v>2012</v>
      </c>
      <c r="G29" s="25"/>
      <c r="H29" s="25">
        <v>2011</v>
      </c>
      <c r="I29" s="25"/>
      <c r="J29" s="25"/>
      <c r="K29" s="25"/>
      <c r="L29" s="25"/>
      <c r="M29" s="25" t="s">
        <v>101</v>
      </c>
      <c r="N29" s="25"/>
      <c r="O29" s="237"/>
      <c r="P29" s="238"/>
    </row>
    <row r="30" spans="2:16" ht="9.9499999999999993" customHeight="1">
      <c r="B30" s="3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1"/>
    </row>
    <row r="31" spans="2:16">
      <c r="B31" s="6" t="s">
        <v>14</v>
      </c>
      <c r="C31" s="252">
        <f>SUM(C32:F35)-(C36+C37)</f>
        <v>7219.2113554878752</v>
      </c>
      <c r="D31" s="252"/>
      <c r="E31" s="252"/>
      <c r="F31" s="252"/>
      <c r="G31" s="57" t="s">
        <v>75</v>
      </c>
      <c r="H31" s="240">
        <f>SUM(H32:H35)-(H36+H37)</f>
        <v>224.79956073593758</v>
      </c>
      <c r="I31" s="57"/>
      <c r="J31" s="57"/>
      <c r="K31" s="57"/>
      <c r="L31" s="57" t="s">
        <v>75</v>
      </c>
      <c r="M31" s="243">
        <f>C31+H31</f>
        <v>7444.0109162238132</v>
      </c>
      <c r="N31" s="243"/>
      <c r="O31" s="57"/>
      <c r="P31" s="58"/>
    </row>
    <row r="32" spans="2:16">
      <c r="B32" s="7" t="s">
        <v>56</v>
      </c>
      <c r="C32" s="249">
        <f>'INPUT DATA_LFG PLANT'!G21*'GENERAL DATA'!C14</f>
        <v>0</v>
      </c>
      <c r="D32" s="249"/>
      <c r="E32" s="249"/>
      <c r="F32" s="249"/>
      <c r="G32" s="59" t="s">
        <v>15</v>
      </c>
      <c r="H32" s="244">
        <f>'INPUT DATA_LFG PLANT'!G8*'GENERAL DATA'!C14</f>
        <v>0</v>
      </c>
      <c r="I32" s="57"/>
      <c r="J32" s="57"/>
      <c r="K32" s="57"/>
      <c r="L32" s="59" t="s">
        <v>15</v>
      </c>
      <c r="M32" s="243">
        <f t="shared" ref="M32:M37" si="0">C32+H32</f>
        <v>0</v>
      </c>
      <c r="N32" s="243"/>
      <c r="O32" s="57"/>
      <c r="P32" s="58"/>
    </row>
    <row r="33" spans="2:16">
      <c r="B33" s="7" t="s">
        <v>57</v>
      </c>
      <c r="C33" s="249">
        <v>0</v>
      </c>
      <c r="D33" s="249"/>
      <c r="E33" s="249"/>
      <c r="F33" s="249"/>
      <c r="G33" s="59" t="s">
        <v>15</v>
      </c>
      <c r="H33" s="245">
        <f>'2011.12.23-2011.12.31'!J220</f>
        <v>190.32982785600001</v>
      </c>
      <c r="I33" s="25"/>
      <c r="J33" s="25"/>
      <c r="K33" s="25"/>
      <c r="L33" s="59" t="s">
        <v>15</v>
      </c>
      <c r="M33" s="243">
        <f t="shared" si="0"/>
        <v>190.32982785600001</v>
      </c>
      <c r="N33" s="243"/>
      <c r="O33" s="25"/>
      <c r="P33" s="26"/>
    </row>
    <row r="34" spans="2:16">
      <c r="B34" s="7" t="s">
        <v>52</v>
      </c>
      <c r="C34" s="249">
        <f>'INPUT DATA_CHP'!H22*'GENERAL DATA'!C7</f>
        <v>1181.2745867905494</v>
      </c>
      <c r="D34" s="249"/>
      <c r="E34" s="249"/>
      <c r="F34" s="249"/>
      <c r="G34" s="5" t="s">
        <v>15</v>
      </c>
      <c r="H34" s="245">
        <f>'INPUT DATA_CHP'!H8*'GENERAL DATA'!C7</f>
        <v>7.7499793799375594</v>
      </c>
      <c r="I34" s="25"/>
      <c r="J34" s="25"/>
      <c r="K34" s="25"/>
      <c r="L34" s="5" t="s">
        <v>15</v>
      </c>
      <c r="M34" s="243">
        <f t="shared" si="0"/>
        <v>1189.0245661704869</v>
      </c>
      <c r="N34" s="243"/>
      <c r="O34" s="253" t="s">
        <v>38</v>
      </c>
      <c r="P34" s="254"/>
    </row>
    <row r="35" spans="2:16">
      <c r="B35" s="7" t="s">
        <v>53</v>
      </c>
      <c r="C35" s="249">
        <f>'INPUT DATA_CHP'!G22*'GENERAL DATA'!C12</f>
        <v>6245.6543160000001</v>
      </c>
      <c r="D35" s="249"/>
      <c r="E35" s="249"/>
      <c r="F35" s="249"/>
      <c r="G35" s="5" t="s">
        <v>15</v>
      </c>
      <c r="H35" s="245">
        <f>'INPUT DATA_CHP'!G8*'GENERAL DATA'!C12</f>
        <v>26.719753500000003</v>
      </c>
      <c r="I35" s="25"/>
      <c r="J35" s="25"/>
      <c r="K35" s="25"/>
      <c r="L35" s="5" t="s">
        <v>15</v>
      </c>
      <c r="M35" s="243">
        <f t="shared" si="0"/>
        <v>6272.3740694999997</v>
      </c>
      <c r="N35" s="243"/>
      <c r="O35" s="255"/>
      <c r="P35" s="256"/>
    </row>
    <row r="36" spans="2:16">
      <c r="B36" s="7" t="s">
        <v>54</v>
      </c>
      <c r="C36" s="249">
        <f>'INPUT DATA_CHP'!E21*'INPUT DATA_CHP'!F21*'GENERAL DATA'!C8*'GENERAL DATA'!C21*'GENERAL DATA'!C9</f>
        <v>3.8148208026746753</v>
      </c>
      <c r="D36" s="249"/>
      <c r="E36" s="249"/>
      <c r="F36" s="249"/>
      <c r="G36" s="5" t="s">
        <v>15</v>
      </c>
      <c r="H36" s="244">
        <f>'INPUT DATA_CHP'!E8*'INPUT DATA_CHP'!F8*'GENERAL DATA'!C8*'GENERAL DATA'!C21*'GENERAL DATA'!C9</f>
        <v>0</v>
      </c>
      <c r="I36" s="25"/>
      <c r="J36" s="25"/>
      <c r="K36" s="25"/>
      <c r="L36" s="5" t="s">
        <v>15</v>
      </c>
      <c r="M36" s="243">
        <f t="shared" si="0"/>
        <v>3.8148208026746753</v>
      </c>
      <c r="N36" s="243"/>
      <c r="O36" s="255"/>
      <c r="P36" s="256"/>
    </row>
    <row r="37" spans="2:16" ht="12" thickBot="1">
      <c r="B37" s="60" t="s">
        <v>55</v>
      </c>
      <c r="C37" s="248">
        <f>'INPUT DATA_LFG PLANT'!H21*'GENERAL DATA'!C12</f>
        <v>203.9027265</v>
      </c>
      <c r="D37" s="248"/>
      <c r="E37" s="248"/>
      <c r="F37" s="248"/>
      <c r="G37" s="61" t="s">
        <v>15</v>
      </c>
      <c r="H37" s="246">
        <f>'INPUT DATA_LFG PLANT'!H8*'GENERAL DATA'!C12</f>
        <v>0</v>
      </c>
      <c r="I37" s="56"/>
      <c r="J37" s="56"/>
      <c r="K37" s="56"/>
      <c r="L37" s="61" t="s">
        <v>15</v>
      </c>
      <c r="M37" s="243">
        <f t="shared" si="0"/>
        <v>203.9027265</v>
      </c>
      <c r="N37" s="243"/>
      <c r="O37" s="257"/>
      <c r="P37" s="258"/>
    </row>
    <row r="47" spans="2:16">
      <c r="E47" s="27" t="s">
        <v>35</v>
      </c>
    </row>
    <row r="48" spans="2:16">
      <c r="E48" s="27" t="s">
        <v>36</v>
      </c>
    </row>
    <row r="49" spans="5:5">
      <c r="E49" s="27" t="s">
        <v>37</v>
      </c>
    </row>
  </sheetData>
  <mergeCells count="32">
    <mergeCell ref="B2:P2"/>
    <mergeCell ref="B5:P5"/>
    <mergeCell ref="B3:P3"/>
    <mergeCell ref="B7:P7"/>
    <mergeCell ref="B4:P4"/>
    <mergeCell ref="B8:P8"/>
    <mergeCell ref="B9:P9"/>
    <mergeCell ref="C13:P13"/>
    <mergeCell ref="C17:P17"/>
    <mergeCell ref="C15:P15"/>
    <mergeCell ref="C16:P16"/>
    <mergeCell ref="C18:P18"/>
    <mergeCell ref="C14:P14"/>
    <mergeCell ref="C10:P10"/>
    <mergeCell ref="C11:P11"/>
    <mergeCell ref="C12:P12"/>
    <mergeCell ref="C27:P27"/>
    <mergeCell ref="C36:F36"/>
    <mergeCell ref="C20:P20"/>
    <mergeCell ref="C34:F34"/>
    <mergeCell ref="C28:P28"/>
    <mergeCell ref="C25:P25"/>
    <mergeCell ref="C26:P26"/>
    <mergeCell ref="C21:P21"/>
    <mergeCell ref="C22:P22"/>
    <mergeCell ref="C37:F37"/>
    <mergeCell ref="C33:F33"/>
    <mergeCell ref="C30:P30"/>
    <mergeCell ref="C31:F31"/>
    <mergeCell ref="O34:P37"/>
    <mergeCell ref="C32:F32"/>
    <mergeCell ref="C35:F35"/>
  </mergeCells>
  <phoneticPr fontId="0" type="noConversion"/>
  <pageMargins left="0.35433070866141736" right="0.19685039370078741" top="3.937007874015748E-2" bottom="0.39370078740157483" header="0" footer="0"/>
  <pageSetup paperSize="9" orientation="landscape" verticalDpi="1200" r:id="rId1"/>
  <headerFooter alignWithMargins="0">
    <oddHeader>&amp;RPage 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40"/>
  <sheetViews>
    <sheetView topLeftCell="A22" zoomScaleNormal="100" workbookViewId="0">
      <selection activeCell="I3" sqref="I3:I33"/>
    </sheetView>
  </sheetViews>
  <sheetFormatPr defaultColWidth="9.140625" defaultRowHeight="14.25"/>
  <cols>
    <col min="1" max="1" width="12.28515625" style="106" customWidth="1"/>
    <col min="2" max="2" width="9.140625" style="106"/>
    <col min="3" max="3" width="11.5703125" style="106" customWidth="1"/>
    <col min="4" max="4" width="11" style="106" customWidth="1"/>
    <col min="5" max="5" width="14.28515625" style="106" bestFit="1" customWidth="1"/>
    <col min="6" max="6" width="26.140625" style="106" customWidth="1"/>
    <col min="7" max="7" width="25.28515625" style="106" bestFit="1" customWidth="1"/>
    <col min="8" max="8" width="38.28515625" style="106" customWidth="1"/>
    <col min="9" max="9" width="19.85546875" style="106" customWidth="1"/>
    <col min="10" max="16384" width="9.140625" style="106"/>
  </cols>
  <sheetData>
    <row r="1" spans="1:9" ht="59.25" customHeight="1">
      <c r="A1" s="97"/>
      <c r="B1" s="297" t="s">
        <v>77</v>
      </c>
      <c r="C1" s="297"/>
      <c r="D1" s="297"/>
      <c r="E1" s="297"/>
      <c r="F1" s="98" t="s">
        <v>78</v>
      </c>
      <c r="G1" s="98" t="s">
        <v>79</v>
      </c>
      <c r="H1" s="99" t="s">
        <v>80</v>
      </c>
      <c r="I1" s="98" t="s">
        <v>57</v>
      </c>
    </row>
    <row r="2" spans="1:9" ht="16.5" customHeight="1" thickBot="1">
      <c r="A2" s="103" t="s">
        <v>81</v>
      </c>
      <c r="B2" s="101" t="s">
        <v>82</v>
      </c>
      <c r="C2" s="101" t="s">
        <v>83</v>
      </c>
      <c r="D2" s="101" t="s">
        <v>84</v>
      </c>
      <c r="E2" s="102" t="s">
        <v>85</v>
      </c>
      <c r="F2" s="103" t="s">
        <v>40</v>
      </c>
      <c r="G2" s="103" t="s">
        <v>40</v>
      </c>
      <c r="H2" s="104" t="s">
        <v>46</v>
      </c>
      <c r="I2" s="100" t="s">
        <v>88</v>
      </c>
    </row>
    <row r="3" spans="1:9" ht="16.5" customHeight="1">
      <c r="A3" s="105">
        <v>41030</v>
      </c>
      <c r="B3" s="193">
        <v>54.5</v>
      </c>
      <c r="C3" s="194">
        <v>36.5</v>
      </c>
      <c r="D3" s="194">
        <v>0</v>
      </c>
      <c r="E3" s="195">
        <v>513</v>
      </c>
      <c r="F3" s="188">
        <v>0</v>
      </c>
      <c r="G3" s="121">
        <v>14082</v>
      </c>
      <c r="H3" s="160">
        <v>8.2000000000002728</v>
      </c>
      <c r="I3" s="133">
        <v>0</v>
      </c>
    </row>
    <row r="4" spans="1:9" ht="16.5" customHeight="1">
      <c r="A4" s="105">
        <v>41031</v>
      </c>
      <c r="B4" s="199">
        <v>54.5</v>
      </c>
      <c r="C4" s="129">
        <v>36.299999999999997</v>
      </c>
      <c r="D4" s="197">
        <v>0</v>
      </c>
      <c r="E4" s="131">
        <v>503</v>
      </c>
      <c r="F4" s="188">
        <v>0</v>
      </c>
      <c r="G4" s="121">
        <v>14936</v>
      </c>
      <c r="H4" s="160">
        <v>9.1999999999998181</v>
      </c>
      <c r="I4" s="133">
        <v>0</v>
      </c>
    </row>
    <row r="5" spans="1:9" ht="16.5" customHeight="1">
      <c r="A5" s="105">
        <v>41032</v>
      </c>
      <c r="B5" s="199">
        <v>55.5</v>
      </c>
      <c r="C5" s="129">
        <v>37.6</v>
      </c>
      <c r="D5" s="197">
        <v>0</v>
      </c>
      <c r="E5" s="131">
        <v>602</v>
      </c>
      <c r="F5" s="188">
        <v>0</v>
      </c>
      <c r="G5" s="121">
        <v>14882</v>
      </c>
      <c r="H5" s="160">
        <v>7.8000000000001819</v>
      </c>
      <c r="I5" s="133">
        <v>0</v>
      </c>
    </row>
    <row r="6" spans="1:9" ht="16.5" customHeight="1">
      <c r="A6" s="105">
        <v>41033</v>
      </c>
      <c r="B6" s="199">
        <v>55</v>
      </c>
      <c r="C6" s="129">
        <v>36.9</v>
      </c>
      <c r="D6" s="197">
        <v>0</v>
      </c>
      <c r="E6" s="131">
        <v>568</v>
      </c>
      <c r="F6" s="188">
        <v>0</v>
      </c>
      <c r="G6" s="187">
        <v>14022</v>
      </c>
      <c r="H6" s="160">
        <v>7.6999999999998181</v>
      </c>
      <c r="I6" s="133">
        <v>0</v>
      </c>
    </row>
    <row r="7" spans="1:9" ht="16.5" customHeight="1">
      <c r="A7" s="105">
        <v>41034</v>
      </c>
      <c r="B7" s="199">
        <v>53.8</v>
      </c>
      <c r="C7" s="129">
        <v>38.6</v>
      </c>
      <c r="D7" s="197">
        <v>0</v>
      </c>
      <c r="E7" s="131">
        <v>600</v>
      </c>
      <c r="F7" s="188">
        <v>0</v>
      </c>
      <c r="G7" s="121">
        <v>15270</v>
      </c>
      <c r="H7" s="160">
        <v>7.5999999999999091</v>
      </c>
      <c r="I7" s="133">
        <v>0</v>
      </c>
    </row>
    <row r="8" spans="1:9" ht="16.5" customHeight="1">
      <c r="A8" s="105">
        <v>41035</v>
      </c>
      <c r="B8" s="199">
        <v>52.9</v>
      </c>
      <c r="C8" s="129">
        <v>37.9</v>
      </c>
      <c r="D8" s="197">
        <v>0</v>
      </c>
      <c r="E8" s="131">
        <v>622</v>
      </c>
      <c r="F8" s="188">
        <v>0</v>
      </c>
      <c r="G8" s="121">
        <v>14170</v>
      </c>
      <c r="H8" s="160">
        <v>7.2000000000002728</v>
      </c>
      <c r="I8" s="133">
        <v>0</v>
      </c>
    </row>
    <row r="9" spans="1:9" ht="16.5" customHeight="1">
      <c r="A9" s="105">
        <v>41036</v>
      </c>
      <c r="B9" s="199">
        <v>52.2</v>
      </c>
      <c r="C9" s="129">
        <v>37.700000000000003</v>
      </c>
      <c r="D9" s="197">
        <v>0</v>
      </c>
      <c r="E9" s="131">
        <v>652</v>
      </c>
      <c r="F9" s="188">
        <v>0</v>
      </c>
      <c r="G9" s="121">
        <v>15327</v>
      </c>
      <c r="H9" s="160">
        <v>8</v>
      </c>
      <c r="I9" s="133">
        <v>0</v>
      </c>
    </row>
    <row r="10" spans="1:9" ht="16.5" customHeight="1">
      <c r="A10" s="105">
        <v>41037</v>
      </c>
      <c r="B10" s="199">
        <v>54.2</v>
      </c>
      <c r="C10" s="129">
        <v>0</v>
      </c>
      <c r="D10" s="197">
        <v>0</v>
      </c>
      <c r="E10" s="131">
        <v>668</v>
      </c>
      <c r="F10" s="188">
        <v>0</v>
      </c>
      <c r="G10" s="121">
        <v>15144</v>
      </c>
      <c r="H10" s="160">
        <v>7.5</v>
      </c>
      <c r="I10" s="133">
        <v>0</v>
      </c>
    </row>
    <row r="11" spans="1:9" ht="16.5" customHeight="1">
      <c r="A11" s="105">
        <v>41038</v>
      </c>
      <c r="B11" s="199">
        <v>55.8</v>
      </c>
      <c r="C11" s="129">
        <v>37.4</v>
      </c>
      <c r="D11" s="197">
        <v>0</v>
      </c>
      <c r="E11" s="131">
        <v>601</v>
      </c>
      <c r="F11" s="188">
        <v>0</v>
      </c>
      <c r="G11" s="121">
        <v>13959</v>
      </c>
      <c r="H11" s="160">
        <v>7.6999999999998181</v>
      </c>
      <c r="I11" s="133">
        <v>0</v>
      </c>
    </row>
    <row r="12" spans="1:9" ht="16.5" customHeight="1">
      <c r="A12" s="105">
        <v>41039</v>
      </c>
      <c r="B12" s="199">
        <v>55.4</v>
      </c>
      <c r="C12" s="129">
        <v>35.700000000000003</v>
      </c>
      <c r="D12" s="197">
        <v>0</v>
      </c>
      <c r="E12" s="131">
        <v>490</v>
      </c>
      <c r="F12" s="188">
        <v>0</v>
      </c>
      <c r="G12" s="121">
        <v>14698</v>
      </c>
      <c r="H12" s="160">
        <v>7.5</v>
      </c>
      <c r="I12" s="133">
        <v>0</v>
      </c>
    </row>
    <row r="13" spans="1:9" ht="16.5" customHeight="1">
      <c r="A13" s="105">
        <v>41040</v>
      </c>
      <c r="B13" s="199">
        <v>56.5</v>
      </c>
      <c r="C13" s="129">
        <v>35.5</v>
      </c>
      <c r="D13" s="197">
        <v>0</v>
      </c>
      <c r="E13" s="131">
        <v>484</v>
      </c>
      <c r="F13" s="188">
        <v>0</v>
      </c>
      <c r="G13" s="187">
        <v>14828</v>
      </c>
      <c r="H13" s="160">
        <v>7.5999999999999091</v>
      </c>
      <c r="I13" s="133">
        <v>0</v>
      </c>
    </row>
    <row r="14" spans="1:9" ht="16.5" customHeight="1">
      <c r="A14" s="105">
        <v>41041</v>
      </c>
      <c r="B14" s="199">
        <v>59.6</v>
      </c>
      <c r="C14" s="129">
        <v>38.200000000000003</v>
      </c>
      <c r="D14" s="197">
        <v>0</v>
      </c>
      <c r="E14" s="131">
        <v>585</v>
      </c>
      <c r="F14" s="188">
        <v>0</v>
      </c>
      <c r="G14" s="121">
        <v>12725</v>
      </c>
      <c r="H14" s="160">
        <v>5.7000000000002728</v>
      </c>
      <c r="I14" s="133">
        <v>0</v>
      </c>
    </row>
    <row r="15" spans="1:9" ht="16.5" customHeight="1">
      <c r="A15" s="105">
        <v>41042</v>
      </c>
      <c r="B15" s="199">
        <v>56.9</v>
      </c>
      <c r="C15" s="129">
        <v>0</v>
      </c>
      <c r="D15" s="197">
        <v>0</v>
      </c>
      <c r="E15" s="131">
        <v>592</v>
      </c>
      <c r="F15" s="188">
        <v>0</v>
      </c>
      <c r="G15" s="121">
        <v>13342</v>
      </c>
      <c r="H15" s="160">
        <v>0.6999999999998181</v>
      </c>
      <c r="I15" s="133">
        <v>0</v>
      </c>
    </row>
    <row r="16" spans="1:9" ht="16.5" customHeight="1">
      <c r="A16" s="105">
        <v>41043</v>
      </c>
      <c r="B16" s="199">
        <v>57.1</v>
      </c>
      <c r="C16" s="129">
        <v>36.6</v>
      </c>
      <c r="D16" s="197">
        <v>0</v>
      </c>
      <c r="E16" s="131">
        <v>568</v>
      </c>
      <c r="F16" s="188">
        <v>0</v>
      </c>
      <c r="G16" s="121">
        <v>13599</v>
      </c>
      <c r="H16" s="160">
        <v>6.5</v>
      </c>
      <c r="I16" s="133">
        <v>0</v>
      </c>
    </row>
    <row r="17" spans="1:9" ht="16.5" customHeight="1">
      <c r="A17" s="105">
        <v>41044</v>
      </c>
      <c r="B17" s="199">
        <v>57.2</v>
      </c>
      <c r="C17" s="129">
        <v>0</v>
      </c>
      <c r="D17" s="197">
        <v>0</v>
      </c>
      <c r="E17" s="131">
        <v>559</v>
      </c>
      <c r="F17" s="188">
        <v>0</v>
      </c>
      <c r="G17" s="121">
        <v>14604</v>
      </c>
      <c r="H17" s="160">
        <v>7.5999999999999091</v>
      </c>
      <c r="I17" s="133">
        <v>0</v>
      </c>
    </row>
    <row r="18" spans="1:9" ht="16.5" customHeight="1">
      <c r="A18" s="105">
        <v>41045</v>
      </c>
      <c r="B18" s="199">
        <v>55.1</v>
      </c>
      <c r="C18" s="129">
        <v>36.4</v>
      </c>
      <c r="D18" s="197">
        <v>0</v>
      </c>
      <c r="E18" s="131">
        <v>543</v>
      </c>
      <c r="F18" s="188">
        <v>0</v>
      </c>
      <c r="G18" s="121">
        <v>14604</v>
      </c>
      <c r="H18" s="160">
        <v>7.5</v>
      </c>
      <c r="I18" s="133">
        <v>0</v>
      </c>
    </row>
    <row r="19" spans="1:9" ht="16.5" customHeight="1">
      <c r="A19" s="105">
        <v>41046</v>
      </c>
      <c r="B19" s="199">
        <v>56</v>
      </c>
      <c r="C19" s="129">
        <v>35.700000000000003</v>
      </c>
      <c r="D19" s="197">
        <v>0</v>
      </c>
      <c r="E19" s="131">
        <v>545</v>
      </c>
      <c r="F19" s="188">
        <v>0</v>
      </c>
      <c r="G19" s="121">
        <v>14551</v>
      </c>
      <c r="H19" s="160">
        <v>7.5</v>
      </c>
      <c r="I19" s="133">
        <v>0</v>
      </c>
    </row>
    <row r="20" spans="1:9" ht="16.5" customHeight="1">
      <c r="A20" s="105">
        <v>41047</v>
      </c>
      <c r="B20" s="199">
        <v>55.5</v>
      </c>
      <c r="C20" s="129">
        <v>37.200000000000003</v>
      </c>
      <c r="D20" s="197">
        <v>0</v>
      </c>
      <c r="E20" s="131">
        <v>601</v>
      </c>
      <c r="F20" s="188">
        <v>0</v>
      </c>
      <c r="G20" s="187">
        <v>14998</v>
      </c>
      <c r="H20" s="160">
        <v>7.5</v>
      </c>
      <c r="I20" s="133">
        <v>0</v>
      </c>
    </row>
    <row r="21" spans="1:9" ht="16.5" customHeight="1">
      <c r="A21" s="105">
        <v>41048</v>
      </c>
      <c r="B21" s="199">
        <v>55.5</v>
      </c>
      <c r="C21" s="129">
        <v>36.5</v>
      </c>
      <c r="D21" s="197">
        <v>0</v>
      </c>
      <c r="E21" s="131">
        <v>568</v>
      </c>
      <c r="F21" s="188">
        <v>0</v>
      </c>
      <c r="G21" s="121">
        <v>15380</v>
      </c>
      <c r="H21" s="160">
        <v>7.7000000000002728</v>
      </c>
      <c r="I21" s="133">
        <v>0</v>
      </c>
    </row>
    <row r="22" spans="1:9" ht="16.5" customHeight="1">
      <c r="A22" s="105">
        <v>41049</v>
      </c>
      <c r="B22" s="199">
        <v>56.6</v>
      </c>
      <c r="C22" s="129">
        <v>38.1</v>
      </c>
      <c r="D22" s="197">
        <v>0</v>
      </c>
      <c r="E22" s="131">
        <v>675</v>
      </c>
      <c r="F22" s="188">
        <v>0</v>
      </c>
      <c r="G22" s="121">
        <v>15105</v>
      </c>
      <c r="H22" s="160">
        <v>7.5</v>
      </c>
      <c r="I22" s="133">
        <v>0</v>
      </c>
    </row>
    <row r="23" spans="1:9" ht="16.5" customHeight="1">
      <c r="A23" s="105">
        <v>41050</v>
      </c>
      <c r="B23" s="199">
        <v>56.3</v>
      </c>
      <c r="C23" s="129">
        <v>0</v>
      </c>
      <c r="D23" s="197">
        <v>0</v>
      </c>
      <c r="E23" s="131">
        <v>643</v>
      </c>
      <c r="F23" s="188">
        <v>0</v>
      </c>
      <c r="G23" s="121">
        <v>15105</v>
      </c>
      <c r="H23" s="160">
        <v>7.3</v>
      </c>
      <c r="I23" s="133">
        <v>0</v>
      </c>
    </row>
    <row r="24" spans="1:9" ht="16.5" customHeight="1">
      <c r="A24" s="105">
        <v>41051</v>
      </c>
      <c r="B24" s="199">
        <v>55.2</v>
      </c>
      <c r="C24" s="129">
        <v>37.4</v>
      </c>
      <c r="D24" s="197">
        <v>0</v>
      </c>
      <c r="E24" s="131">
        <v>631</v>
      </c>
      <c r="F24" s="188">
        <v>0</v>
      </c>
      <c r="G24" s="121">
        <v>15060</v>
      </c>
      <c r="H24" s="160">
        <v>7.2</v>
      </c>
      <c r="I24" s="133">
        <v>0</v>
      </c>
    </row>
    <row r="25" spans="1:9" ht="16.5" customHeight="1">
      <c r="A25" s="105">
        <v>41052</v>
      </c>
      <c r="B25" s="199">
        <v>53.9</v>
      </c>
      <c r="C25" s="129">
        <v>0</v>
      </c>
      <c r="D25" s="197">
        <v>0</v>
      </c>
      <c r="E25" s="131">
        <v>625</v>
      </c>
      <c r="F25" s="188">
        <v>0</v>
      </c>
      <c r="G25" s="121">
        <v>15305</v>
      </c>
      <c r="H25" s="160">
        <v>7.0999999999999091</v>
      </c>
      <c r="I25" s="133">
        <v>0</v>
      </c>
    </row>
    <row r="26" spans="1:9" ht="16.5" customHeight="1">
      <c r="A26" s="105">
        <v>41053</v>
      </c>
      <c r="B26" s="199">
        <v>55.6</v>
      </c>
      <c r="C26" s="129">
        <v>38</v>
      </c>
      <c r="D26" s="197">
        <v>0</v>
      </c>
      <c r="E26" s="131">
        <v>614</v>
      </c>
      <c r="F26" s="188">
        <v>0</v>
      </c>
      <c r="G26" s="121">
        <v>13665</v>
      </c>
      <c r="H26" s="160">
        <v>7.3</v>
      </c>
      <c r="I26" s="133">
        <v>0</v>
      </c>
    </row>
    <row r="27" spans="1:9" ht="16.5" customHeight="1">
      <c r="A27" s="105">
        <v>41054</v>
      </c>
      <c r="B27" s="199">
        <v>56.5</v>
      </c>
      <c r="C27" s="129">
        <v>37.5</v>
      </c>
      <c r="D27" s="197">
        <v>0</v>
      </c>
      <c r="E27" s="131">
        <v>570</v>
      </c>
      <c r="F27" s="188">
        <v>0</v>
      </c>
      <c r="G27" s="187">
        <v>14805</v>
      </c>
      <c r="H27" s="160">
        <v>7.2000000000002728</v>
      </c>
      <c r="I27" s="133">
        <v>0</v>
      </c>
    </row>
    <row r="28" spans="1:9" ht="16.5" customHeight="1">
      <c r="A28" s="105">
        <v>41055</v>
      </c>
      <c r="B28" s="199">
        <v>57.5</v>
      </c>
      <c r="C28" s="129">
        <v>37.799999999999997</v>
      </c>
      <c r="D28" s="197">
        <v>0</v>
      </c>
      <c r="E28" s="131">
        <v>582</v>
      </c>
      <c r="F28" s="188">
        <v>0</v>
      </c>
      <c r="G28" s="121">
        <v>14915</v>
      </c>
      <c r="H28" s="160">
        <v>7</v>
      </c>
      <c r="I28" s="133">
        <v>0</v>
      </c>
    </row>
    <row r="29" spans="1:9" ht="16.5" customHeight="1">
      <c r="A29" s="105">
        <v>41056</v>
      </c>
      <c r="B29" s="199">
        <v>57.2</v>
      </c>
      <c r="C29" s="129">
        <v>38</v>
      </c>
      <c r="D29" s="197">
        <v>0</v>
      </c>
      <c r="E29" s="131">
        <v>584</v>
      </c>
      <c r="F29" s="188">
        <v>0</v>
      </c>
      <c r="G29" s="121">
        <v>14933</v>
      </c>
      <c r="H29" s="160">
        <v>6.7999999999997272</v>
      </c>
      <c r="I29" s="133">
        <v>0</v>
      </c>
    </row>
    <row r="30" spans="1:9" ht="16.5" customHeight="1">
      <c r="A30" s="105">
        <v>41057</v>
      </c>
      <c r="B30" s="199">
        <v>57.9</v>
      </c>
      <c r="C30" s="129">
        <v>37.700000000000003</v>
      </c>
      <c r="D30" s="197">
        <v>0</v>
      </c>
      <c r="E30" s="131">
        <v>588</v>
      </c>
      <c r="F30" s="188">
        <v>0</v>
      </c>
      <c r="G30" s="121">
        <v>15007</v>
      </c>
      <c r="H30" s="160">
        <v>7.2000000000002728</v>
      </c>
      <c r="I30" s="133">
        <v>0</v>
      </c>
    </row>
    <row r="31" spans="1:9" ht="16.5" customHeight="1">
      <c r="A31" s="105">
        <v>41058</v>
      </c>
      <c r="B31" s="199">
        <v>57.2</v>
      </c>
      <c r="C31" s="129">
        <v>37.200000000000003</v>
      </c>
      <c r="D31" s="129">
        <v>0</v>
      </c>
      <c r="E31" s="131">
        <v>539</v>
      </c>
      <c r="F31" s="188">
        <v>0</v>
      </c>
      <c r="G31" s="121">
        <v>15007</v>
      </c>
      <c r="H31" s="160">
        <v>7.2</v>
      </c>
      <c r="I31" s="133">
        <v>0</v>
      </c>
    </row>
    <row r="32" spans="1:9" ht="16.5" customHeight="1">
      <c r="A32" s="105">
        <v>41059</v>
      </c>
      <c r="B32" s="199">
        <v>56.4</v>
      </c>
      <c r="C32" s="129">
        <v>0</v>
      </c>
      <c r="D32" s="129">
        <v>0</v>
      </c>
      <c r="E32" s="131">
        <v>514</v>
      </c>
      <c r="F32" s="188">
        <v>0</v>
      </c>
      <c r="G32" s="121">
        <v>13433</v>
      </c>
      <c r="H32" s="160">
        <v>7.2</v>
      </c>
      <c r="I32" s="133">
        <v>0</v>
      </c>
    </row>
    <row r="33" spans="1:9" ht="16.5" customHeight="1" thickBot="1">
      <c r="A33" s="105">
        <v>41060</v>
      </c>
      <c r="B33" s="200">
        <v>56.5</v>
      </c>
      <c r="C33" s="201">
        <v>37</v>
      </c>
      <c r="D33" s="201">
        <v>0.03</v>
      </c>
      <c r="E33" s="202">
        <v>496</v>
      </c>
      <c r="F33" s="188">
        <v>0</v>
      </c>
      <c r="G33" s="121">
        <v>14651</v>
      </c>
      <c r="H33" s="160">
        <v>7.1999999999998181</v>
      </c>
      <c r="I33" s="133">
        <v>0</v>
      </c>
    </row>
    <row r="34" spans="1:9" ht="6" customHeight="1" thickBot="1">
      <c r="F34" s="161"/>
      <c r="G34" s="161"/>
      <c r="H34" s="161"/>
      <c r="I34" s="162"/>
    </row>
    <row r="35" spans="1:9" ht="14.25" customHeight="1">
      <c r="A35" s="107" t="s">
        <v>86</v>
      </c>
      <c r="B35" s="108"/>
      <c r="C35" s="108"/>
      <c r="D35" s="108"/>
      <c r="E35" s="108"/>
      <c r="F35" s="164">
        <f>SUM(F21:F34)</f>
        <v>0</v>
      </c>
      <c r="G35" s="165">
        <f>SUM(G3:G33)</f>
        <v>452112</v>
      </c>
      <c r="H35" s="166">
        <f>SUM(H3:H33)</f>
        <v>222.90000000000026</v>
      </c>
      <c r="I35" s="167">
        <f>SUM(I3:I33)</f>
        <v>0</v>
      </c>
    </row>
    <row r="36" spans="1:9" ht="15" customHeight="1" thickBot="1">
      <c r="A36" s="109" t="s">
        <v>87</v>
      </c>
      <c r="B36" s="168">
        <f>AVERAGE(B3:B33)</f>
        <v>55.806451612903231</v>
      </c>
      <c r="C36" s="168">
        <f>AVERAGE(C3:C33)</f>
        <v>29.980645161290326</v>
      </c>
      <c r="D36" s="168">
        <f>AVERAGE(D3:D33)</f>
        <v>9.6774193548387097E-4</v>
      </c>
      <c r="E36" s="168">
        <f>AVERAGE(E3:E33)</f>
        <v>578.22580645161293</v>
      </c>
      <c r="F36" s="110"/>
      <c r="G36" s="110"/>
      <c r="H36" s="111"/>
      <c r="I36" s="169"/>
    </row>
    <row r="37" spans="1:9" ht="3.75" customHeight="1" thickBot="1">
      <c r="A37" s="112"/>
      <c r="B37" s="113"/>
      <c r="C37" s="113"/>
      <c r="D37" s="114"/>
      <c r="E37" s="115"/>
      <c r="F37" s="116"/>
      <c r="G37" s="117"/>
      <c r="H37" s="114"/>
    </row>
    <row r="38" spans="1:9" ht="15">
      <c r="A38" s="171"/>
      <c r="B38" s="172"/>
      <c r="C38" s="173" t="s">
        <v>93</v>
      </c>
      <c r="D38" s="174"/>
      <c r="E38" s="192"/>
      <c r="F38" s="173" t="s">
        <v>94</v>
      </c>
      <c r="G38" s="176"/>
      <c r="H38" s="177"/>
    </row>
    <row r="39" spans="1:9">
      <c r="A39" s="178"/>
      <c r="B39" s="112"/>
      <c r="C39" s="112"/>
      <c r="D39" s="112"/>
      <c r="E39" s="112"/>
      <c r="F39" s="112"/>
      <c r="G39" s="112"/>
      <c r="H39" s="180"/>
    </row>
    <row r="40" spans="1:9" ht="15" thickBot="1">
      <c r="A40" s="181"/>
      <c r="B40" s="182"/>
      <c r="C40" s="182"/>
      <c r="D40" s="182"/>
      <c r="E40" s="182"/>
      <c r="F40" s="182"/>
      <c r="G40" s="182"/>
      <c r="H40" s="184"/>
    </row>
  </sheetData>
  <mergeCells count="1">
    <mergeCell ref="B1:E1"/>
  </mergeCells>
  <phoneticPr fontId="12" type="noConversion"/>
  <pageMargins left="0.75" right="0.75" top="1" bottom="1" header="0.5" footer="0.5"/>
  <pageSetup paperSize="9" scale="6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9"/>
  <sheetViews>
    <sheetView topLeftCell="A22" workbookViewId="0">
      <selection activeCell="I3" sqref="I3:I32"/>
    </sheetView>
  </sheetViews>
  <sheetFormatPr defaultColWidth="9.140625" defaultRowHeight="14.25"/>
  <cols>
    <col min="1" max="1" width="12.28515625" style="106" customWidth="1"/>
    <col min="2" max="2" width="9.140625" style="106"/>
    <col min="3" max="3" width="11.5703125" style="106" customWidth="1"/>
    <col min="4" max="4" width="11" style="106" customWidth="1"/>
    <col min="5" max="5" width="14.28515625" style="106" bestFit="1" customWidth="1"/>
    <col min="6" max="6" width="26.140625" style="106" customWidth="1"/>
    <col min="7" max="7" width="25.28515625" style="106" bestFit="1" customWidth="1"/>
    <col min="8" max="8" width="38.5703125" style="106" customWidth="1"/>
    <col min="9" max="9" width="19.85546875" style="106" customWidth="1"/>
    <col min="10" max="16384" width="9.140625" style="106"/>
  </cols>
  <sheetData>
    <row r="1" spans="1:9" ht="59.25" customHeight="1">
      <c r="A1" s="97"/>
      <c r="B1" s="297" t="s">
        <v>77</v>
      </c>
      <c r="C1" s="297"/>
      <c r="D1" s="297"/>
      <c r="E1" s="297"/>
      <c r="F1" s="98" t="s">
        <v>78</v>
      </c>
      <c r="G1" s="98" t="s">
        <v>79</v>
      </c>
      <c r="H1" s="99" t="s">
        <v>80</v>
      </c>
      <c r="I1" s="98" t="s">
        <v>57</v>
      </c>
    </row>
    <row r="2" spans="1:9" ht="16.5" customHeight="1" thickBot="1">
      <c r="A2" s="103" t="s">
        <v>81</v>
      </c>
      <c r="B2" s="101" t="s">
        <v>82</v>
      </c>
      <c r="C2" s="101" t="s">
        <v>83</v>
      </c>
      <c r="D2" s="101" t="s">
        <v>84</v>
      </c>
      <c r="E2" s="102" t="s">
        <v>85</v>
      </c>
      <c r="F2" s="103" t="s">
        <v>40</v>
      </c>
      <c r="G2" s="103" t="s">
        <v>40</v>
      </c>
      <c r="H2" s="104" t="s">
        <v>46</v>
      </c>
      <c r="I2" s="100" t="s">
        <v>88</v>
      </c>
    </row>
    <row r="3" spans="1:9" ht="16.5" customHeight="1">
      <c r="A3" s="105">
        <v>41061</v>
      </c>
      <c r="B3" s="193">
        <v>58.5</v>
      </c>
      <c r="C3" s="194">
        <v>37.299999999999997</v>
      </c>
      <c r="D3" s="194">
        <v>0.12</v>
      </c>
      <c r="E3" s="195">
        <v>366</v>
      </c>
      <c r="F3" s="188">
        <v>0</v>
      </c>
      <c r="G3" s="121">
        <v>14591</v>
      </c>
      <c r="H3" s="160">
        <v>7</v>
      </c>
      <c r="I3" s="133">
        <v>0</v>
      </c>
    </row>
    <row r="4" spans="1:9" ht="16.5" customHeight="1">
      <c r="A4" s="105">
        <v>41062</v>
      </c>
      <c r="B4" s="199">
        <v>57.5</v>
      </c>
      <c r="C4" s="129">
        <v>36.299999999999997</v>
      </c>
      <c r="D4" s="197">
        <v>0.66</v>
      </c>
      <c r="E4" s="131">
        <v>321</v>
      </c>
      <c r="F4" s="188">
        <v>0</v>
      </c>
      <c r="G4" s="121">
        <v>14235</v>
      </c>
      <c r="H4" s="160">
        <v>7.3000000000001819</v>
      </c>
      <c r="I4" s="133">
        <v>0</v>
      </c>
    </row>
    <row r="5" spans="1:9" ht="16.5" customHeight="1">
      <c r="A5" s="105">
        <v>41063</v>
      </c>
      <c r="B5" s="199">
        <v>56</v>
      </c>
      <c r="C5" s="129">
        <v>36.9</v>
      </c>
      <c r="D5" s="197">
        <v>0</v>
      </c>
      <c r="E5" s="131">
        <v>318</v>
      </c>
      <c r="F5" s="188">
        <v>0</v>
      </c>
      <c r="G5" s="121">
        <v>14676</v>
      </c>
      <c r="H5" s="160">
        <v>7.1999999999998181</v>
      </c>
      <c r="I5" s="133">
        <v>0</v>
      </c>
    </row>
    <row r="6" spans="1:9" ht="16.5" customHeight="1">
      <c r="A6" s="105">
        <v>41064</v>
      </c>
      <c r="B6" s="199">
        <v>57.5</v>
      </c>
      <c r="C6" s="129">
        <v>38</v>
      </c>
      <c r="D6" s="197">
        <v>0</v>
      </c>
      <c r="E6" s="131">
        <v>298</v>
      </c>
      <c r="F6" s="188">
        <v>0</v>
      </c>
      <c r="G6" s="187">
        <v>14774</v>
      </c>
      <c r="H6" s="160">
        <v>7.5</v>
      </c>
      <c r="I6" s="133">
        <v>0</v>
      </c>
    </row>
    <row r="7" spans="1:9" ht="16.5" customHeight="1">
      <c r="A7" s="105">
        <v>41065</v>
      </c>
      <c r="B7" s="199">
        <v>56.8</v>
      </c>
      <c r="C7" s="129">
        <v>37.9</v>
      </c>
      <c r="D7" s="197">
        <v>0</v>
      </c>
      <c r="E7" s="131">
        <v>305</v>
      </c>
      <c r="F7" s="188">
        <v>0</v>
      </c>
      <c r="G7" s="121">
        <v>14218</v>
      </c>
      <c r="H7" s="160">
        <v>7.3000000000001819</v>
      </c>
      <c r="I7" s="133">
        <v>0</v>
      </c>
    </row>
    <row r="8" spans="1:9" ht="16.5" customHeight="1">
      <c r="A8" s="105">
        <v>41066</v>
      </c>
      <c r="B8" s="199">
        <v>56.5</v>
      </c>
      <c r="C8" s="129">
        <v>37.9</v>
      </c>
      <c r="D8" s="197">
        <v>0</v>
      </c>
      <c r="E8" s="131">
        <v>396</v>
      </c>
      <c r="F8" s="188">
        <v>0</v>
      </c>
      <c r="G8" s="121">
        <v>14831</v>
      </c>
      <c r="H8" s="160">
        <v>7.2999999999997272</v>
      </c>
      <c r="I8" s="133">
        <v>0</v>
      </c>
    </row>
    <row r="9" spans="1:9" ht="16.5" customHeight="1">
      <c r="A9" s="105">
        <v>41067</v>
      </c>
      <c r="B9" s="199">
        <v>57.3</v>
      </c>
      <c r="C9" s="129">
        <v>38.1</v>
      </c>
      <c r="D9" s="197">
        <v>0</v>
      </c>
      <c r="E9" s="131">
        <v>399</v>
      </c>
      <c r="F9" s="188">
        <v>0</v>
      </c>
      <c r="G9" s="121">
        <v>14871</v>
      </c>
      <c r="H9" s="160">
        <v>7.2000000000002728</v>
      </c>
      <c r="I9" s="133">
        <v>0</v>
      </c>
    </row>
    <row r="10" spans="1:9" ht="16.5" customHeight="1">
      <c r="A10" s="105">
        <v>41068</v>
      </c>
      <c r="B10" s="199">
        <v>57.5</v>
      </c>
      <c r="C10" s="129">
        <v>38.6</v>
      </c>
      <c r="D10" s="197">
        <v>0</v>
      </c>
      <c r="E10" s="131">
        <v>323</v>
      </c>
      <c r="F10" s="188">
        <v>0</v>
      </c>
      <c r="G10" s="121">
        <v>14540</v>
      </c>
      <c r="H10" s="160">
        <v>7.2999999999997272</v>
      </c>
      <c r="I10" s="133">
        <v>0</v>
      </c>
    </row>
    <row r="11" spans="1:9" ht="16.5" customHeight="1">
      <c r="A11" s="105">
        <v>41069</v>
      </c>
      <c r="B11" s="204">
        <v>56.6</v>
      </c>
      <c r="C11" s="129">
        <v>38.299999999999997</v>
      </c>
      <c r="D11" s="197">
        <v>0</v>
      </c>
      <c r="E11" s="131">
        <v>410</v>
      </c>
      <c r="F11" s="188">
        <v>0</v>
      </c>
      <c r="G11" s="121">
        <v>14581</v>
      </c>
      <c r="H11" s="160">
        <v>7.2000000000002728</v>
      </c>
      <c r="I11" s="133">
        <v>0</v>
      </c>
    </row>
    <row r="12" spans="1:9" ht="16.5" customHeight="1">
      <c r="A12" s="105">
        <v>41070</v>
      </c>
      <c r="B12" s="199">
        <v>57.5</v>
      </c>
      <c r="C12" s="129">
        <v>37.9</v>
      </c>
      <c r="D12" s="197">
        <v>0</v>
      </c>
      <c r="E12" s="131">
        <v>305</v>
      </c>
      <c r="F12" s="188">
        <v>0</v>
      </c>
      <c r="G12" s="121">
        <v>15150</v>
      </c>
      <c r="H12" s="160">
        <v>6.6999999999998181</v>
      </c>
      <c r="I12" s="133">
        <v>0</v>
      </c>
    </row>
    <row r="13" spans="1:9" ht="16.5" customHeight="1">
      <c r="A13" s="105">
        <v>41071</v>
      </c>
      <c r="B13" s="199">
        <v>58.2</v>
      </c>
      <c r="C13" s="129">
        <v>38.6</v>
      </c>
      <c r="D13" s="197">
        <v>0</v>
      </c>
      <c r="E13" s="131">
        <v>323</v>
      </c>
      <c r="F13" s="188">
        <v>0</v>
      </c>
      <c r="G13" s="187">
        <v>14778</v>
      </c>
      <c r="H13" s="160">
        <v>6.1</v>
      </c>
      <c r="I13" s="133">
        <v>0</v>
      </c>
    </row>
    <row r="14" spans="1:9" ht="16.5" customHeight="1">
      <c r="A14" s="105">
        <v>41072</v>
      </c>
      <c r="B14" s="199">
        <v>57.9</v>
      </c>
      <c r="C14" s="129">
        <v>36.9</v>
      </c>
      <c r="D14" s="197">
        <v>0</v>
      </c>
      <c r="E14" s="131">
        <v>318</v>
      </c>
      <c r="F14" s="188">
        <v>0</v>
      </c>
      <c r="G14" s="121">
        <v>13939</v>
      </c>
      <c r="H14" s="160">
        <v>3.7000000000002728</v>
      </c>
      <c r="I14" s="133">
        <v>0</v>
      </c>
    </row>
    <row r="15" spans="1:9" ht="16.5" customHeight="1">
      <c r="A15" s="105">
        <v>41073</v>
      </c>
      <c r="B15" s="199">
        <v>57.6</v>
      </c>
      <c r="C15" s="129">
        <v>38</v>
      </c>
      <c r="D15" s="197">
        <v>0</v>
      </c>
      <c r="E15" s="131">
        <v>298</v>
      </c>
      <c r="F15" s="188">
        <v>0</v>
      </c>
      <c r="G15" s="121">
        <v>11867</v>
      </c>
      <c r="H15" s="160">
        <v>0</v>
      </c>
      <c r="I15" s="133">
        <v>0</v>
      </c>
    </row>
    <row r="16" spans="1:9" ht="16.5" customHeight="1">
      <c r="A16" s="105">
        <v>41074</v>
      </c>
      <c r="B16" s="199">
        <v>56.2</v>
      </c>
      <c r="C16" s="129">
        <v>37.9</v>
      </c>
      <c r="D16" s="197">
        <v>0</v>
      </c>
      <c r="E16" s="131">
        <v>305</v>
      </c>
      <c r="F16" s="188">
        <v>0</v>
      </c>
      <c r="G16" s="121">
        <v>14735</v>
      </c>
      <c r="H16" s="160">
        <v>0</v>
      </c>
      <c r="I16" s="133">
        <v>0</v>
      </c>
    </row>
    <row r="17" spans="1:9" ht="16.5" customHeight="1">
      <c r="A17" s="105">
        <v>41075</v>
      </c>
      <c r="B17" s="199">
        <v>56.1</v>
      </c>
      <c r="C17" s="129">
        <v>38.6</v>
      </c>
      <c r="D17" s="197">
        <v>0</v>
      </c>
      <c r="E17" s="131">
        <v>323</v>
      </c>
      <c r="F17" s="188">
        <v>0</v>
      </c>
      <c r="G17" s="121">
        <v>14581</v>
      </c>
      <c r="H17" s="160">
        <v>0</v>
      </c>
      <c r="I17" s="133">
        <v>0</v>
      </c>
    </row>
    <row r="18" spans="1:9" ht="16.5" customHeight="1">
      <c r="A18" s="105">
        <v>41076</v>
      </c>
      <c r="B18" s="199">
        <v>57</v>
      </c>
      <c r="C18" s="129">
        <v>36.9</v>
      </c>
      <c r="D18" s="197">
        <v>0</v>
      </c>
      <c r="E18" s="131">
        <v>318</v>
      </c>
      <c r="F18" s="188">
        <v>0</v>
      </c>
      <c r="G18" s="121">
        <v>14734</v>
      </c>
      <c r="H18" s="160">
        <v>5.1999999999998181</v>
      </c>
      <c r="I18" s="133">
        <v>0</v>
      </c>
    </row>
    <row r="19" spans="1:9" ht="16.5" customHeight="1">
      <c r="A19" s="105">
        <v>41077</v>
      </c>
      <c r="B19" s="199">
        <v>59.1</v>
      </c>
      <c r="C19" s="129">
        <v>38</v>
      </c>
      <c r="D19" s="197">
        <v>0</v>
      </c>
      <c r="E19" s="131">
        <v>298</v>
      </c>
      <c r="F19" s="188">
        <v>0</v>
      </c>
      <c r="G19" s="121">
        <v>14785</v>
      </c>
      <c r="H19" s="160">
        <v>5.3000000000001819</v>
      </c>
      <c r="I19" s="133">
        <v>0</v>
      </c>
    </row>
    <row r="20" spans="1:9" ht="16.5" customHeight="1">
      <c r="A20" s="105">
        <v>41078</v>
      </c>
      <c r="B20" s="199">
        <v>57</v>
      </c>
      <c r="C20" s="129">
        <v>37.9</v>
      </c>
      <c r="D20" s="197">
        <v>0</v>
      </c>
      <c r="E20" s="131">
        <v>305</v>
      </c>
      <c r="F20" s="188">
        <v>0</v>
      </c>
      <c r="G20" s="187">
        <v>14984</v>
      </c>
      <c r="H20" s="160">
        <v>5.5</v>
      </c>
      <c r="I20" s="133">
        <v>0</v>
      </c>
    </row>
    <row r="21" spans="1:9" ht="16.5" customHeight="1">
      <c r="A21" s="105">
        <v>41079</v>
      </c>
      <c r="B21" s="199">
        <v>58.9</v>
      </c>
      <c r="C21" s="129">
        <v>38.6</v>
      </c>
      <c r="D21" s="197">
        <v>0</v>
      </c>
      <c r="E21" s="131">
        <v>323</v>
      </c>
      <c r="F21" s="188">
        <v>0</v>
      </c>
      <c r="G21" s="121">
        <v>13044</v>
      </c>
      <c r="H21" s="160">
        <v>6.5</v>
      </c>
      <c r="I21" s="133">
        <v>0</v>
      </c>
    </row>
    <row r="22" spans="1:9" ht="16.5" customHeight="1">
      <c r="A22" s="105">
        <v>41080</v>
      </c>
      <c r="B22" s="199">
        <v>57</v>
      </c>
      <c r="C22" s="129">
        <v>36.9</v>
      </c>
      <c r="D22" s="197">
        <v>0</v>
      </c>
      <c r="E22" s="131">
        <v>318</v>
      </c>
      <c r="F22" s="188">
        <v>0</v>
      </c>
      <c r="G22" s="121">
        <v>13766</v>
      </c>
      <c r="H22" s="160">
        <v>6.6999999999998181</v>
      </c>
      <c r="I22" s="133">
        <v>0</v>
      </c>
    </row>
    <row r="23" spans="1:9" ht="16.5" customHeight="1">
      <c r="A23" s="105">
        <v>41081</v>
      </c>
      <c r="B23" s="199">
        <v>56.1</v>
      </c>
      <c r="C23" s="129">
        <v>38</v>
      </c>
      <c r="D23" s="197">
        <v>0</v>
      </c>
      <c r="E23" s="131">
        <v>298</v>
      </c>
      <c r="F23" s="188">
        <v>0</v>
      </c>
      <c r="G23" s="121">
        <v>13130</v>
      </c>
      <c r="H23" s="160">
        <v>7</v>
      </c>
      <c r="I23" s="133">
        <v>0</v>
      </c>
    </row>
    <row r="24" spans="1:9" ht="16.5" customHeight="1">
      <c r="A24" s="105">
        <v>41082</v>
      </c>
      <c r="B24" s="204">
        <v>57.2</v>
      </c>
      <c r="C24" s="129">
        <v>37.9</v>
      </c>
      <c r="D24" s="197">
        <v>0</v>
      </c>
      <c r="E24" s="131">
        <v>305</v>
      </c>
      <c r="F24" s="188">
        <v>0</v>
      </c>
      <c r="G24" s="121">
        <v>15581</v>
      </c>
      <c r="H24" s="160">
        <v>6.8000000000001819</v>
      </c>
      <c r="I24" s="133">
        <v>0</v>
      </c>
    </row>
    <row r="25" spans="1:9" ht="16.5" customHeight="1">
      <c r="A25" s="105">
        <v>41083</v>
      </c>
      <c r="B25" s="199">
        <v>57</v>
      </c>
      <c r="C25" s="129">
        <v>38.6</v>
      </c>
      <c r="D25" s="197">
        <v>0</v>
      </c>
      <c r="E25" s="131">
        <v>323</v>
      </c>
      <c r="F25" s="188">
        <v>0</v>
      </c>
      <c r="G25" s="121">
        <v>14520</v>
      </c>
      <c r="H25" s="160">
        <v>6.6999999999998181</v>
      </c>
      <c r="I25" s="133">
        <v>0</v>
      </c>
    </row>
    <row r="26" spans="1:9" ht="16.5" customHeight="1">
      <c r="A26" s="105">
        <v>41084</v>
      </c>
      <c r="B26" s="199">
        <v>56.1</v>
      </c>
      <c r="C26" s="129">
        <v>36.9</v>
      </c>
      <c r="D26" s="197">
        <v>0</v>
      </c>
      <c r="E26" s="131">
        <v>318</v>
      </c>
      <c r="F26" s="188">
        <v>0</v>
      </c>
      <c r="G26" s="121">
        <v>15943</v>
      </c>
      <c r="H26" s="160">
        <v>6.8000000000001819</v>
      </c>
      <c r="I26" s="133">
        <v>0</v>
      </c>
    </row>
    <row r="27" spans="1:9" ht="16.5" customHeight="1">
      <c r="A27" s="105">
        <v>41085</v>
      </c>
      <c r="B27" s="199">
        <v>58.3</v>
      </c>
      <c r="C27" s="129">
        <v>38</v>
      </c>
      <c r="D27" s="197">
        <v>0</v>
      </c>
      <c r="E27" s="131">
        <v>298</v>
      </c>
      <c r="F27" s="188">
        <v>0</v>
      </c>
      <c r="G27" s="187">
        <v>15615</v>
      </c>
      <c r="H27" s="160">
        <v>6</v>
      </c>
      <c r="I27" s="133">
        <v>0</v>
      </c>
    </row>
    <row r="28" spans="1:9" ht="16.5" customHeight="1">
      <c r="A28" s="105">
        <v>41086</v>
      </c>
      <c r="B28" s="199">
        <v>57</v>
      </c>
      <c r="C28" s="129">
        <v>39.299999999999997</v>
      </c>
      <c r="D28" s="197">
        <v>0</v>
      </c>
      <c r="E28" s="131">
        <v>323</v>
      </c>
      <c r="F28" s="188">
        <v>0</v>
      </c>
      <c r="G28" s="121">
        <v>15509</v>
      </c>
      <c r="H28" s="160">
        <v>6.1999999999998181</v>
      </c>
      <c r="I28" s="133">
        <v>0</v>
      </c>
    </row>
    <row r="29" spans="1:9" ht="16.5" customHeight="1">
      <c r="A29" s="105">
        <v>41087</v>
      </c>
      <c r="B29" s="199">
        <v>55.4</v>
      </c>
      <c r="C29" s="129">
        <v>37.9</v>
      </c>
      <c r="D29" s="197">
        <v>0</v>
      </c>
      <c r="E29" s="131">
        <v>305</v>
      </c>
      <c r="F29" s="188">
        <v>0</v>
      </c>
      <c r="G29" s="121">
        <v>15461</v>
      </c>
      <c r="H29" s="160">
        <v>4.5</v>
      </c>
      <c r="I29" s="133">
        <v>0</v>
      </c>
    </row>
    <row r="30" spans="1:9" ht="16.5" customHeight="1">
      <c r="A30" s="105">
        <v>41088</v>
      </c>
      <c r="B30" s="199">
        <v>56.5</v>
      </c>
      <c r="C30" s="129">
        <v>38.6</v>
      </c>
      <c r="D30" s="197">
        <v>0</v>
      </c>
      <c r="E30" s="131">
        <v>323</v>
      </c>
      <c r="F30" s="188">
        <v>0</v>
      </c>
      <c r="G30" s="121">
        <v>15646</v>
      </c>
      <c r="H30" s="160">
        <v>4.8000000000001819</v>
      </c>
      <c r="I30" s="133">
        <v>0</v>
      </c>
    </row>
    <row r="31" spans="1:9" ht="16.5" customHeight="1">
      <c r="A31" s="105">
        <v>41089</v>
      </c>
      <c r="B31" s="199">
        <v>56.3</v>
      </c>
      <c r="C31" s="129">
        <v>39.1</v>
      </c>
      <c r="D31" s="197">
        <v>0</v>
      </c>
      <c r="E31" s="131">
        <v>225</v>
      </c>
      <c r="F31" s="188">
        <v>0</v>
      </c>
      <c r="G31" s="121">
        <v>15754</v>
      </c>
      <c r="H31" s="160">
        <v>6</v>
      </c>
      <c r="I31" s="133">
        <v>0</v>
      </c>
    </row>
    <row r="32" spans="1:9" ht="16.5" customHeight="1" thickBot="1">
      <c r="A32" s="105">
        <v>41090</v>
      </c>
      <c r="B32" s="200">
        <v>55.9</v>
      </c>
      <c r="C32" s="201">
        <v>39.200000000000003</v>
      </c>
      <c r="D32" s="203">
        <v>0</v>
      </c>
      <c r="E32" s="202">
        <v>364</v>
      </c>
      <c r="F32" s="188">
        <v>0</v>
      </c>
      <c r="G32" s="121">
        <v>15895</v>
      </c>
      <c r="H32" s="160">
        <v>5.7999999999997272</v>
      </c>
      <c r="I32" s="133">
        <v>0</v>
      </c>
    </row>
    <row r="33" spans="1:9" ht="6" customHeight="1" thickBot="1">
      <c r="F33" s="161"/>
      <c r="G33" s="161"/>
      <c r="H33" s="161"/>
      <c r="I33" s="162"/>
    </row>
    <row r="34" spans="1:9" ht="14.25" customHeight="1">
      <c r="A34" s="107" t="s">
        <v>86</v>
      </c>
      <c r="B34" s="108"/>
      <c r="C34" s="108"/>
      <c r="D34" s="108"/>
      <c r="E34" s="108"/>
      <c r="F34" s="164">
        <f>SUM(F21:F33)</f>
        <v>0</v>
      </c>
      <c r="G34" s="165">
        <f>SUM(G3:G32)</f>
        <v>440734</v>
      </c>
      <c r="H34" s="166">
        <f>SUM(H3:H32)</f>
        <v>171.6</v>
      </c>
      <c r="I34" s="167">
        <f>SUM(I3:I32)</f>
        <v>0</v>
      </c>
    </row>
    <row r="35" spans="1:9" ht="15" customHeight="1" thickBot="1">
      <c r="A35" s="109" t="s">
        <v>87</v>
      </c>
      <c r="B35" s="168">
        <f>AVERAGE(B3:B32)</f>
        <v>57.083333333333343</v>
      </c>
      <c r="C35" s="168">
        <f>AVERAGE(C3:C32)</f>
        <v>37.966666666666661</v>
      </c>
      <c r="D35" s="168">
        <f>AVERAGE(D3:D32)</f>
        <v>2.6000000000000002E-2</v>
      </c>
      <c r="E35" s="168">
        <f>AVERAGE(E3:E32)</f>
        <v>321.73333333333335</v>
      </c>
      <c r="F35" s="110"/>
      <c r="G35" s="110"/>
      <c r="H35" s="111"/>
      <c r="I35" s="169"/>
    </row>
    <row r="36" spans="1:9" ht="3.75" customHeight="1" thickBot="1">
      <c r="A36" s="112"/>
      <c r="B36" s="113"/>
      <c r="C36" s="113"/>
      <c r="D36" s="114"/>
      <c r="E36" s="115"/>
      <c r="F36" s="116"/>
      <c r="G36" s="117"/>
      <c r="H36" s="114"/>
    </row>
    <row r="37" spans="1:9" ht="15">
      <c r="A37" s="171"/>
      <c r="B37" s="172"/>
      <c r="C37" s="173" t="s">
        <v>93</v>
      </c>
      <c r="D37" s="174"/>
      <c r="E37" s="192"/>
      <c r="F37" s="173" t="s">
        <v>94</v>
      </c>
      <c r="G37" s="176"/>
      <c r="H37" s="177"/>
    </row>
    <row r="38" spans="1:9">
      <c r="A38" s="178"/>
      <c r="B38" s="112"/>
      <c r="C38" s="112"/>
      <c r="D38" s="112"/>
      <c r="E38" s="112"/>
      <c r="F38" s="112"/>
      <c r="G38" s="112"/>
      <c r="H38" s="180"/>
    </row>
    <row r="39" spans="1:9" ht="15" thickBot="1">
      <c r="A39" s="181"/>
      <c r="B39" s="182"/>
      <c r="C39" s="182"/>
      <c r="D39" s="182"/>
      <c r="E39" s="182"/>
      <c r="F39" s="182"/>
      <c r="G39" s="182"/>
      <c r="H39" s="184"/>
    </row>
  </sheetData>
  <mergeCells count="1">
    <mergeCell ref="B1:E1"/>
  </mergeCells>
  <phoneticPr fontId="1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0"/>
  <sheetViews>
    <sheetView topLeftCell="A19" zoomScaleNormal="100" workbookViewId="0">
      <selection activeCell="I3" sqref="I3:I33"/>
    </sheetView>
  </sheetViews>
  <sheetFormatPr defaultColWidth="9.140625" defaultRowHeight="14.25"/>
  <cols>
    <col min="1" max="1" width="12.28515625" style="106" customWidth="1"/>
    <col min="2" max="2" width="9.140625" style="106"/>
    <col min="3" max="3" width="11.5703125" style="106" customWidth="1"/>
    <col min="4" max="4" width="11" style="106" customWidth="1"/>
    <col min="5" max="5" width="14.28515625" style="106" bestFit="1" customWidth="1"/>
    <col min="6" max="6" width="26.140625" style="106" customWidth="1"/>
    <col min="7" max="7" width="25.28515625" style="106" bestFit="1" customWidth="1"/>
    <col min="8" max="8" width="37.5703125" style="106" customWidth="1"/>
    <col min="9" max="9" width="19.85546875" style="106" customWidth="1"/>
    <col min="10" max="16384" width="9.140625" style="106"/>
  </cols>
  <sheetData>
    <row r="1" spans="1:9" ht="59.25" customHeight="1">
      <c r="A1" s="97"/>
      <c r="B1" s="297" t="s">
        <v>77</v>
      </c>
      <c r="C1" s="297"/>
      <c r="D1" s="297"/>
      <c r="E1" s="297"/>
      <c r="F1" s="98" t="s">
        <v>78</v>
      </c>
      <c r="G1" s="98" t="s">
        <v>79</v>
      </c>
      <c r="H1" s="99" t="s">
        <v>80</v>
      </c>
      <c r="I1" s="98" t="s">
        <v>57</v>
      </c>
    </row>
    <row r="2" spans="1:9" ht="16.5" customHeight="1" thickBot="1">
      <c r="A2" s="103" t="s">
        <v>81</v>
      </c>
      <c r="B2" s="101" t="s">
        <v>82</v>
      </c>
      <c r="C2" s="101" t="s">
        <v>83</v>
      </c>
      <c r="D2" s="101" t="s">
        <v>84</v>
      </c>
      <c r="E2" s="102" t="s">
        <v>85</v>
      </c>
      <c r="F2" s="103" t="s">
        <v>40</v>
      </c>
      <c r="G2" s="103" t="s">
        <v>40</v>
      </c>
      <c r="H2" s="104" t="s">
        <v>46</v>
      </c>
      <c r="I2" s="100" t="s">
        <v>88</v>
      </c>
    </row>
    <row r="3" spans="1:9" ht="16.5" customHeight="1">
      <c r="A3" s="105">
        <v>41091</v>
      </c>
      <c r="B3" s="193">
        <v>56</v>
      </c>
      <c r="C3" s="194">
        <v>39.200000000000003</v>
      </c>
      <c r="D3" s="194">
        <v>0</v>
      </c>
      <c r="E3" s="195">
        <v>564</v>
      </c>
      <c r="F3" s="188">
        <v>0</v>
      </c>
      <c r="G3" s="121">
        <v>15827</v>
      </c>
      <c r="H3" s="160">
        <v>5.7000000000002728</v>
      </c>
      <c r="I3" s="133">
        <v>0</v>
      </c>
    </row>
    <row r="4" spans="1:9" ht="16.5" customHeight="1">
      <c r="A4" s="105">
        <v>41092</v>
      </c>
      <c r="B4" s="205">
        <v>56.5</v>
      </c>
      <c r="C4" s="129">
        <v>39.299999999999997</v>
      </c>
      <c r="D4" s="197">
        <v>0</v>
      </c>
      <c r="E4" s="131">
        <v>627</v>
      </c>
      <c r="F4" s="188">
        <v>0</v>
      </c>
      <c r="G4" s="121">
        <v>15858</v>
      </c>
      <c r="H4" s="160">
        <v>6</v>
      </c>
      <c r="I4" s="133">
        <v>0</v>
      </c>
    </row>
    <row r="5" spans="1:9" ht="16.5" customHeight="1">
      <c r="A5" s="105">
        <v>41093</v>
      </c>
      <c r="B5" s="205">
        <v>57.1</v>
      </c>
      <c r="C5" s="129">
        <v>39.6</v>
      </c>
      <c r="D5" s="197">
        <v>0</v>
      </c>
      <c r="E5" s="206">
        <v>608</v>
      </c>
      <c r="F5" s="188">
        <v>0</v>
      </c>
      <c r="G5" s="121">
        <v>15061</v>
      </c>
      <c r="H5" s="160">
        <v>4.7999999999997272</v>
      </c>
      <c r="I5" s="133">
        <v>0</v>
      </c>
    </row>
    <row r="6" spans="1:9" ht="16.5" customHeight="1">
      <c r="A6" s="105">
        <v>41094</v>
      </c>
      <c r="B6" s="199">
        <v>57.9</v>
      </c>
      <c r="C6" s="129">
        <v>40.4</v>
      </c>
      <c r="D6" s="197">
        <v>0</v>
      </c>
      <c r="E6" s="131">
        <v>571</v>
      </c>
      <c r="F6" s="188">
        <v>0</v>
      </c>
      <c r="G6" s="187">
        <v>15543</v>
      </c>
      <c r="H6" s="160">
        <v>6.5</v>
      </c>
      <c r="I6" s="133">
        <v>0</v>
      </c>
    </row>
    <row r="7" spans="1:9" ht="16.5" customHeight="1">
      <c r="A7" s="105">
        <v>41095</v>
      </c>
      <c r="B7" s="199">
        <v>57.5</v>
      </c>
      <c r="C7" s="207">
        <v>39.299999999999997</v>
      </c>
      <c r="D7" s="197">
        <v>0</v>
      </c>
      <c r="E7" s="206">
        <v>598</v>
      </c>
      <c r="F7" s="188">
        <v>0</v>
      </c>
      <c r="G7" s="121">
        <v>16013</v>
      </c>
      <c r="H7" s="160">
        <v>6.5</v>
      </c>
      <c r="I7" s="133">
        <v>0</v>
      </c>
    </row>
    <row r="8" spans="1:9" ht="16.5" customHeight="1">
      <c r="A8" s="105">
        <v>41096</v>
      </c>
      <c r="B8" s="199">
        <v>59.1</v>
      </c>
      <c r="C8" s="129">
        <v>39.6</v>
      </c>
      <c r="D8" s="197">
        <v>0</v>
      </c>
      <c r="E8" s="131">
        <v>608</v>
      </c>
      <c r="F8" s="188">
        <v>0</v>
      </c>
      <c r="G8" s="121">
        <v>11293</v>
      </c>
      <c r="H8" s="160">
        <v>5.9000000000000909</v>
      </c>
      <c r="I8" s="133">
        <v>0</v>
      </c>
    </row>
    <row r="9" spans="1:9" ht="16.5" customHeight="1">
      <c r="A9" s="105">
        <v>41097</v>
      </c>
      <c r="B9" s="199">
        <v>60</v>
      </c>
      <c r="C9" s="207">
        <v>40.4</v>
      </c>
      <c r="D9" s="197">
        <v>0</v>
      </c>
      <c r="E9" s="206">
        <v>571</v>
      </c>
      <c r="F9" s="188">
        <v>0</v>
      </c>
      <c r="G9" s="121">
        <v>13271</v>
      </c>
      <c r="H9" s="160">
        <v>6.3000000000001819</v>
      </c>
      <c r="I9" s="133">
        <v>0</v>
      </c>
    </row>
    <row r="10" spans="1:9" ht="16.5" customHeight="1">
      <c r="A10" s="105">
        <v>41098</v>
      </c>
      <c r="B10" s="199">
        <v>60</v>
      </c>
      <c r="C10" s="207">
        <v>39.299999999999997</v>
      </c>
      <c r="D10" s="197">
        <v>0</v>
      </c>
      <c r="E10" s="206">
        <v>576</v>
      </c>
      <c r="F10" s="188">
        <v>0</v>
      </c>
      <c r="G10" s="121">
        <v>12725</v>
      </c>
      <c r="H10" s="160">
        <v>5.5</v>
      </c>
      <c r="I10" s="133">
        <v>0</v>
      </c>
    </row>
    <row r="11" spans="1:9" ht="16.5" customHeight="1">
      <c r="A11" s="105">
        <v>41099</v>
      </c>
      <c r="B11" s="199">
        <v>59.4</v>
      </c>
      <c r="C11" s="207">
        <v>39.200000000000003</v>
      </c>
      <c r="D11" s="197">
        <v>0</v>
      </c>
      <c r="E11" s="206">
        <v>564</v>
      </c>
      <c r="F11" s="188">
        <v>0</v>
      </c>
      <c r="G11" s="121">
        <v>11493</v>
      </c>
      <c r="H11" s="160">
        <v>6</v>
      </c>
      <c r="I11" s="133">
        <v>0</v>
      </c>
    </row>
    <row r="12" spans="1:9" ht="16.5" customHeight="1">
      <c r="A12" s="105">
        <v>41100</v>
      </c>
      <c r="B12" s="199">
        <v>58.1</v>
      </c>
      <c r="C12" s="207">
        <v>39.299999999999997</v>
      </c>
      <c r="D12" s="197">
        <v>0</v>
      </c>
      <c r="E12" s="206">
        <v>614</v>
      </c>
      <c r="F12" s="188">
        <v>0</v>
      </c>
      <c r="G12" s="121">
        <v>12896</v>
      </c>
      <c r="H12" s="160">
        <v>6.1999999999998181</v>
      </c>
      <c r="I12" s="133">
        <v>0</v>
      </c>
    </row>
    <row r="13" spans="1:9" ht="16.5" customHeight="1">
      <c r="A13" s="105">
        <v>41101</v>
      </c>
      <c r="B13" s="199">
        <v>57.8</v>
      </c>
      <c r="C13" s="129">
        <v>39.6</v>
      </c>
      <c r="D13" s="197">
        <v>0</v>
      </c>
      <c r="E13" s="131">
        <v>593</v>
      </c>
      <c r="F13" s="188">
        <v>0</v>
      </c>
      <c r="G13" s="187">
        <v>13835</v>
      </c>
      <c r="H13" s="160">
        <v>6</v>
      </c>
      <c r="I13" s="133">
        <v>0</v>
      </c>
    </row>
    <row r="14" spans="1:9" ht="16.5" customHeight="1">
      <c r="A14" s="105">
        <v>41102</v>
      </c>
      <c r="B14" s="199">
        <v>58.4</v>
      </c>
      <c r="C14" s="207">
        <v>38.700000000000003</v>
      </c>
      <c r="D14" s="197">
        <v>0</v>
      </c>
      <c r="E14" s="206">
        <v>578</v>
      </c>
      <c r="F14" s="188">
        <v>0</v>
      </c>
      <c r="G14" s="121">
        <v>13844</v>
      </c>
      <c r="H14" s="160">
        <v>6</v>
      </c>
      <c r="I14" s="133">
        <v>0</v>
      </c>
    </row>
    <row r="15" spans="1:9" ht="16.5" customHeight="1">
      <c r="A15" s="105">
        <v>41103</v>
      </c>
      <c r="B15" s="199">
        <v>57.2</v>
      </c>
      <c r="C15" s="207">
        <v>39</v>
      </c>
      <c r="D15" s="197">
        <v>0</v>
      </c>
      <c r="E15" s="206">
        <v>630</v>
      </c>
      <c r="F15" s="188">
        <v>0</v>
      </c>
      <c r="G15" s="121">
        <v>17050</v>
      </c>
      <c r="H15" s="160">
        <v>6.0999999999999091</v>
      </c>
      <c r="I15" s="133">
        <v>0</v>
      </c>
    </row>
    <row r="16" spans="1:9" ht="16.5" customHeight="1">
      <c r="A16" s="105">
        <v>41104</v>
      </c>
      <c r="B16" s="199">
        <v>58</v>
      </c>
      <c r="C16" s="207">
        <v>39.299999999999997</v>
      </c>
      <c r="D16" s="197">
        <v>0</v>
      </c>
      <c r="E16" s="206">
        <v>612</v>
      </c>
      <c r="F16" s="188">
        <v>0</v>
      </c>
      <c r="G16" s="121">
        <v>15865</v>
      </c>
      <c r="H16" s="160">
        <v>6.2000000000002728</v>
      </c>
      <c r="I16" s="133">
        <v>0</v>
      </c>
    </row>
    <row r="17" spans="1:9" ht="16.5" customHeight="1">
      <c r="A17" s="105">
        <v>41105</v>
      </c>
      <c r="B17" s="199">
        <v>59</v>
      </c>
      <c r="C17" s="207">
        <v>39.6</v>
      </c>
      <c r="D17" s="197">
        <v>0</v>
      </c>
      <c r="E17" s="206">
        <v>608</v>
      </c>
      <c r="F17" s="188">
        <v>0</v>
      </c>
      <c r="G17" s="121">
        <v>15560</v>
      </c>
      <c r="H17" s="160">
        <v>6.1999999999998181</v>
      </c>
      <c r="I17" s="133">
        <v>0</v>
      </c>
    </row>
    <row r="18" spans="1:9" ht="16.5" customHeight="1">
      <c r="A18" s="105">
        <v>41106</v>
      </c>
      <c r="B18" s="199">
        <v>57</v>
      </c>
      <c r="C18" s="207">
        <v>39.6</v>
      </c>
      <c r="D18" s="197">
        <v>0</v>
      </c>
      <c r="E18" s="131">
        <v>615</v>
      </c>
      <c r="F18" s="188">
        <v>0</v>
      </c>
      <c r="G18" s="121">
        <v>15195</v>
      </c>
      <c r="H18" s="160">
        <v>6.3000000000001819</v>
      </c>
      <c r="I18" s="133">
        <v>0</v>
      </c>
    </row>
    <row r="19" spans="1:9" ht="16.5" customHeight="1">
      <c r="A19" s="105">
        <v>41107</v>
      </c>
      <c r="B19" s="205">
        <v>59</v>
      </c>
      <c r="C19" s="207">
        <v>39</v>
      </c>
      <c r="D19" s="197">
        <v>0</v>
      </c>
      <c r="E19" s="206">
        <v>630</v>
      </c>
      <c r="F19" s="188">
        <v>0</v>
      </c>
      <c r="G19" s="121">
        <v>14977</v>
      </c>
      <c r="H19" s="160">
        <v>6.2999999999997272</v>
      </c>
      <c r="I19" s="133">
        <v>0</v>
      </c>
    </row>
    <row r="20" spans="1:9" ht="16.5" customHeight="1">
      <c r="A20" s="105">
        <v>41108</v>
      </c>
      <c r="B20" s="199">
        <v>57.7</v>
      </c>
      <c r="C20" s="207">
        <v>39.299999999999997</v>
      </c>
      <c r="D20" s="197">
        <v>0</v>
      </c>
      <c r="E20" s="131">
        <v>627</v>
      </c>
      <c r="F20" s="188">
        <v>0</v>
      </c>
      <c r="G20" s="187">
        <v>15248</v>
      </c>
      <c r="H20" s="160">
        <v>6.4000000000000909</v>
      </c>
      <c r="I20" s="133">
        <v>0</v>
      </c>
    </row>
    <row r="21" spans="1:9" ht="16.5" customHeight="1">
      <c r="A21" s="105">
        <v>41109</v>
      </c>
      <c r="B21" s="205">
        <v>58.3</v>
      </c>
      <c r="C21" s="207">
        <v>39.4</v>
      </c>
      <c r="D21" s="197">
        <v>0</v>
      </c>
      <c r="E21" s="206">
        <v>575</v>
      </c>
      <c r="F21" s="188">
        <v>0</v>
      </c>
      <c r="G21" s="121">
        <v>16528</v>
      </c>
      <c r="H21" s="160">
        <v>6.3000000000001819</v>
      </c>
      <c r="I21" s="133">
        <v>0</v>
      </c>
    </row>
    <row r="22" spans="1:9" ht="16.5" customHeight="1">
      <c r="A22" s="105">
        <v>41110</v>
      </c>
      <c r="B22" s="205">
        <v>57.8</v>
      </c>
      <c r="C22" s="207">
        <v>38.700000000000003</v>
      </c>
      <c r="D22" s="197">
        <v>0</v>
      </c>
      <c r="E22" s="206">
        <v>578</v>
      </c>
      <c r="F22" s="188">
        <v>0</v>
      </c>
      <c r="G22" s="121">
        <v>16340</v>
      </c>
      <c r="H22" s="160">
        <v>6.5</v>
      </c>
      <c r="I22" s="133">
        <v>0</v>
      </c>
    </row>
    <row r="23" spans="1:9" ht="16.5" customHeight="1">
      <c r="A23" s="105">
        <v>41111</v>
      </c>
      <c r="B23" s="205">
        <v>56.7</v>
      </c>
      <c r="C23" s="207">
        <v>39</v>
      </c>
      <c r="D23" s="197">
        <v>0</v>
      </c>
      <c r="E23" s="206">
        <v>604</v>
      </c>
      <c r="F23" s="188">
        <v>0</v>
      </c>
      <c r="G23" s="121">
        <v>16799</v>
      </c>
      <c r="H23" s="160">
        <v>6.6999999999998181</v>
      </c>
      <c r="I23" s="133">
        <v>0</v>
      </c>
    </row>
    <row r="24" spans="1:9" ht="16.5" customHeight="1">
      <c r="A24" s="105">
        <v>41112</v>
      </c>
      <c r="B24" s="205">
        <v>58.1</v>
      </c>
      <c r="C24" s="207">
        <v>39.299999999999997</v>
      </c>
      <c r="D24" s="197">
        <v>0</v>
      </c>
      <c r="E24" s="206">
        <v>618</v>
      </c>
      <c r="F24" s="188">
        <v>0</v>
      </c>
      <c r="G24" s="121">
        <v>16332</v>
      </c>
      <c r="H24" s="160">
        <v>6.5</v>
      </c>
      <c r="I24" s="133">
        <v>0</v>
      </c>
    </row>
    <row r="25" spans="1:9" ht="16.5" customHeight="1">
      <c r="A25" s="105">
        <v>41113</v>
      </c>
      <c r="B25" s="205">
        <v>56.7</v>
      </c>
      <c r="C25" s="207">
        <v>38.799999999999997</v>
      </c>
      <c r="D25" s="197">
        <v>0</v>
      </c>
      <c r="E25" s="131">
        <v>503</v>
      </c>
      <c r="F25" s="188">
        <v>0</v>
      </c>
      <c r="G25" s="121">
        <v>14787</v>
      </c>
      <c r="H25" s="160">
        <v>6.8000000000001819</v>
      </c>
      <c r="I25" s="133">
        <v>0</v>
      </c>
    </row>
    <row r="26" spans="1:9" ht="16.5" customHeight="1">
      <c r="A26" s="105">
        <v>41114</v>
      </c>
      <c r="B26" s="199">
        <v>57.7</v>
      </c>
      <c r="C26" s="129">
        <v>38.700000000000003</v>
      </c>
      <c r="D26" s="197">
        <v>0</v>
      </c>
      <c r="E26" s="131">
        <v>499</v>
      </c>
      <c r="F26" s="188">
        <v>0</v>
      </c>
      <c r="G26" s="121">
        <v>15729</v>
      </c>
      <c r="H26" s="160">
        <v>6.5</v>
      </c>
      <c r="I26" s="133">
        <v>0</v>
      </c>
    </row>
    <row r="27" spans="1:9" ht="16.5" customHeight="1">
      <c r="A27" s="105">
        <v>41115</v>
      </c>
      <c r="B27" s="199">
        <v>57.6</v>
      </c>
      <c r="C27" s="129">
        <v>39.299999999999997</v>
      </c>
      <c r="D27" s="197">
        <v>0</v>
      </c>
      <c r="E27" s="131">
        <v>627</v>
      </c>
      <c r="F27" s="188">
        <v>0</v>
      </c>
      <c r="G27" s="187">
        <v>16672</v>
      </c>
      <c r="H27" s="160">
        <v>6.5</v>
      </c>
      <c r="I27" s="133">
        <v>0</v>
      </c>
    </row>
    <row r="28" spans="1:9" ht="16.5" customHeight="1">
      <c r="A28" s="105">
        <v>41116</v>
      </c>
      <c r="B28" s="205">
        <v>57.6</v>
      </c>
      <c r="C28" s="207">
        <v>39.1</v>
      </c>
      <c r="D28" s="197">
        <v>0</v>
      </c>
      <c r="E28" s="206">
        <v>469</v>
      </c>
      <c r="F28" s="188">
        <v>0</v>
      </c>
      <c r="G28" s="121">
        <v>15916</v>
      </c>
      <c r="H28" s="160">
        <v>6.2999999999997272</v>
      </c>
      <c r="I28" s="133">
        <v>0</v>
      </c>
    </row>
    <row r="29" spans="1:9" ht="16.5" customHeight="1">
      <c r="A29" s="105">
        <v>41117</v>
      </c>
      <c r="B29" s="205">
        <v>55.9</v>
      </c>
      <c r="C29" s="207">
        <v>39.299999999999997</v>
      </c>
      <c r="D29" s="197">
        <v>0</v>
      </c>
      <c r="E29" s="206">
        <v>499</v>
      </c>
      <c r="F29" s="188">
        <v>0</v>
      </c>
      <c r="G29" s="121">
        <v>15489</v>
      </c>
      <c r="H29" s="160">
        <v>6.2000000000002728</v>
      </c>
      <c r="I29" s="133">
        <v>0</v>
      </c>
    </row>
    <row r="30" spans="1:9" ht="16.5" customHeight="1">
      <c r="A30" s="105">
        <v>41118</v>
      </c>
      <c r="B30" s="205">
        <v>57.4</v>
      </c>
      <c r="C30" s="207">
        <v>40.200000000000003</v>
      </c>
      <c r="D30" s="197">
        <v>0</v>
      </c>
      <c r="E30" s="206">
        <v>556</v>
      </c>
      <c r="F30" s="188">
        <v>0</v>
      </c>
      <c r="G30" s="121">
        <v>16102</v>
      </c>
      <c r="H30" s="160">
        <v>6.1999999999998181</v>
      </c>
      <c r="I30" s="133">
        <v>0</v>
      </c>
    </row>
    <row r="31" spans="1:9" ht="16.5" customHeight="1">
      <c r="A31" s="105">
        <v>41119</v>
      </c>
      <c r="B31" s="205">
        <v>55.9</v>
      </c>
      <c r="C31" s="207">
        <v>39.700000000000003</v>
      </c>
      <c r="D31" s="197">
        <v>0</v>
      </c>
      <c r="E31" s="206">
        <v>518</v>
      </c>
      <c r="F31" s="188">
        <v>0</v>
      </c>
      <c r="G31" s="121">
        <v>16099</v>
      </c>
      <c r="H31" s="160">
        <v>5.3000000000001819</v>
      </c>
      <c r="I31" s="133">
        <v>0</v>
      </c>
    </row>
    <row r="32" spans="1:9" ht="16.5" customHeight="1">
      <c r="A32" s="105">
        <v>41120</v>
      </c>
      <c r="B32" s="205">
        <v>57.5</v>
      </c>
      <c r="C32" s="207">
        <v>40.200000000000003</v>
      </c>
      <c r="D32" s="197">
        <v>0</v>
      </c>
      <c r="E32" s="206">
        <v>556</v>
      </c>
      <c r="F32" s="188">
        <v>0</v>
      </c>
      <c r="G32" s="121">
        <v>13750</v>
      </c>
      <c r="H32" s="160">
        <v>5.6999999999998181</v>
      </c>
      <c r="I32" s="133">
        <v>0</v>
      </c>
    </row>
    <row r="33" spans="1:9" ht="16.5" customHeight="1" thickBot="1">
      <c r="A33" s="105">
        <v>41121</v>
      </c>
      <c r="B33" s="208">
        <v>56.9</v>
      </c>
      <c r="C33" s="209">
        <v>39.700000000000003</v>
      </c>
      <c r="D33" s="203">
        <v>0</v>
      </c>
      <c r="E33" s="210">
        <v>518</v>
      </c>
      <c r="F33" s="188">
        <v>0</v>
      </c>
      <c r="G33" s="121">
        <v>14225</v>
      </c>
      <c r="H33" s="160">
        <v>5.5999999999999091</v>
      </c>
      <c r="I33" s="133">
        <v>0</v>
      </c>
    </row>
    <row r="34" spans="1:9" ht="6" customHeight="1" thickBot="1">
      <c r="F34" s="161"/>
      <c r="G34" s="161"/>
      <c r="H34" s="161"/>
      <c r="I34" s="162"/>
    </row>
    <row r="35" spans="1:9" ht="14.25" customHeight="1">
      <c r="A35" s="107" t="s">
        <v>86</v>
      </c>
      <c r="B35" s="108"/>
      <c r="C35" s="108"/>
      <c r="D35" s="108"/>
      <c r="E35" s="108"/>
      <c r="F35" s="164">
        <f>SUM(F21:F34)</f>
        <v>0</v>
      </c>
      <c r="G35" s="165">
        <f>SUM(G3:G33)</f>
        <v>466322</v>
      </c>
      <c r="H35" s="166">
        <f>SUM(H3:H33)</f>
        <v>190</v>
      </c>
      <c r="I35" s="167">
        <f>SUM(I3:I33)</f>
        <v>0</v>
      </c>
    </row>
    <row r="36" spans="1:9" ht="15" customHeight="1" thickBot="1">
      <c r="A36" s="109" t="s">
        <v>87</v>
      </c>
      <c r="B36" s="168">
        <f>AVERAGE(B3:B33)</f>
        <v>57.735483870967748</v>
      </c>
      <c r="C36" s="168">
        <f>AVERAGE(C3:C33)</f>
        <v>39.390322580645169</v>
      </c>
      <c r="D36" s="168">
        <f>AVERAGE(D3:D33)</f>
        <v>0</v>
      </c>
      <c r="E36" s="168">
        <f>AVERAGE(E3:E33)</f>
        <v>577.87096774193549</v>
      </c>
      <c r="F36" s="110"/>
      <c r="G36" s="110"/>
      <c r="H36" s="111"/>
      <c r="I36" s="169"/>
    </row>
    <row r="37" spans="1:9" ht="3.75" customHeight="1" thickBot="1">
      <c r="A37" s="112"/>
      <c r="B37" s="113"/>
      <c r="C37" s="113"/>
      <c r="D37" s="114"/>
      <c r="E37" s="115"/>
      <c r="F37" s="116"/>
      <c r="G37" s="117"/>
      <c r="H37" s="114"/>
    </row>
    <row r="38" spans="1:9" ht="15">
      <c r="A38" s="171"/>
      <c r="B38" s="172"/>
      <c r="C38" s="173" t="s">
        <v>93</v>
      </c>
      <c r="D38" s="174"/>
      <c r="E38" s="192"/>
      <c r="F38" s="173" t="s">
        <v>94</v>
      </c>
      <c r="G38" s="176"/>
      <c r="H38" s="177"/>
    </row>
    <row r="39" spans="1:9">
      <c r="A39" s="178"/>
      <c r="B39" s="112"/>
      <c r="C39" s="112"/>
      <c r="D39" s="112"/>
      <c r="E39" s="112"/>
      <c r="F39" s="112"/>
      <c r="G39" s="112"/>
      <c r="H39" s="180"/>
    </row>
    <row r="40" spans="1:9" ht="15" thickBot="1">
      <c r="A40" s="181"/>
      <c r="B40" s="182"/>
      <c r="C40" s="182"/>
      <c r="D40" s="182"/>
      <c r="E40" s="182"/>
      <c r="F40" s="182"/>
      <c r="G40" s="182"/>
      <c r="H40" s="184"/>
    </row>
  </sheetData>
  <mergeCells count="1">
    <mergeCell ref="B1:E1"/>
  </mergeCells>
  <phoneticPr fontId="12" type="noConversion"/>
  <pageMargins left="0.75" right="0.75" top="1" bottom="1" header="0.5" footer="0.5"/>
  <pageSetup paperSize="9" scale="6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40"/>
  <sheetViews>
    <sheetView topLeftCell="F16" zoomScaleNormal="100" workbookViewId="0">
      <selection activeCell="K36" sqref="K36"/>
    </sheetView>
  </sheetViews>
  <sheetFormatPr defaultColWidth="9.140625" defaultRowHeight="14.25"/>
  <cols>
    <col min="1" max="1" width="12.28515625" style="106" customWidth="1"/>
    <col min="2" max="2" width="9.140625" style="106"/>
    <col min="3" max="3" width="11.5703125" style="106" customWidth="1"/>
    <col min="4" max="4" width="11" style="106" customWidth="1"/>
    <col min="5" max="5" width="14.28515625" style="106" bestFit="1" customWidth="1"/>
    <col min="6" max="6" width="26.140625" style="106" customWidth="1"/>
    <col min="7" max="7" width="25.28515625" style="106" bestFit="1" customWidth="1"/>
    <col min="8" max="8" width="38" style="106" customWidth="1"/>
    <col min="9" max="9" width="19.85546875" style="106" customWidth="1"/>
    <col min="10" max="16384" width="9.140625" style="106"/>
  </cols>
  <sheetData>
    <row r="1" spans="1:9" ht="59.25" customHeight="1">
      <c r="A1" s="97"/>
      <c r="B1" s="297" t="s">
        <v>77</v>
      </c>
      <c r="C1" s="297"/>
      <c r="D1" s="297"/>
      <c r="E1" s="297"/>
      <c r="F1" s="98" t="s">
        <v>78</v>
      </c>
      <c r="G1" s="98" t="s">
        <v>79</v>
      </c>
      <c r="H1" s="99" t="s">
        <v>80</v>
      </c>
      <c r="I1" s="98" t="s">
        <v>57</v>
      </c>
    </row>
    <row r="2" spans="1:9" ht="16.5" customHeight="1" thickBot="1">
      <c r="A2" s="103" t="s">
        <v>81</v>
      </c>
      <c r="B2" s="101" t="s">
        <v>82</v>
      </c>
      <c r="C2" s="101" t="s">
        <v>83</v>
      </c>
      <c r="D2" s="101" t="s">
        <v>84</v>
      </c>
      <c r="E2" s="102" t="s">
        <v>85</v>
      </c>
      <c r="F2" s="103" t="s">
        <v>40</v>
      </c>
      <c r="G2" s="103" t="s">
        <v>40</v>
      </c>
      <c r="H2" s="104" t="s">
        <v>46</v>
      </c>
      <c r="I2" s="100" t="s">
        <v>88</v>
      </c>
    </row>
    <row r="3" spans="1:9" ht="16.5" customHeight="1">
      <c r="A3" s="105">
        <v>41122</v>
      </c>
      <c r="B3" s="211">
        <v>57.5</v>
      </c>
      <c r="C3" s="212">
        <v>39.5</v>
      </c>
      <c r="D3" s="194">
        <v>0</v>
      </c>
      <c r="E3" s="213">
        <v>452</v>
      </c>
      <c r="F3" s="188">
        <v>0</v>
      </c>
      <c r="G3" s="121">
        <v>16545</v>
      </c>
      <c r="H3" s="160">
        <v>5.9000000000000909</v>
      </c>
      <c r="I3" s="133">
        <v>0</v>
      </c>
    </row>
    <row r="4" spans="1:9" ht="16.5" customHeight="1">
      <c r="A4" s="105">
        <v>41123</v>
      </c>
      <c r="B4" s="199">
        <v>58</v>
      </c>
      <c r="C4" s="129">
        <v>40.1</v>
      </c>
      <c r="D4" s="197">
        <v>0</v>
      </c>
      <c r="E4" s="131">
        <v>503</v>
      </c>
      <c r="F4" s="188">
        <v>0</v>
      </c>
      <c r="G4" s="121">
        <v>17326</v>
      </c>
      <c r="H4" s="160">
        <v>6</v>
      </c>
      <c r="I4" s="133">
        <v>0</v>
      </c>
    </row>
    <row r="5" spans="1:9" ht="16.5" customHeight="1">
      <c r="A5" s="105">
        <v>41124</v>
      </c>
      <c r="B5" s="199">
        <v>58.8</v>
      </c>
      <c r="C5" s="129">
        <v>39.200000000000003</v>
      </c>
      <c r="D5" s="197">
        <v>0</v>
      </c>
      <c r="E5" s="131">
        <v>440</v>
      </c>
      <c r="F5" s="188">
        <v>0</v>
      </c>
      <c r="G5" s="121">
        <v>17303</v>
      </c>
      <c r="H5" s="160">
        <v>6</v>
      </c>
      <c r="I5" s="133">
        <v>0</v>
      </c>
    </row>
    <row r="6" spans="1:9" ht="16.5" customHeight="1">
      <c r="A6" s="105">
        <v>41125</v>
      </c>
      <c r="B6" s="199">
        <v>57.3</v>
      </c>
      <c r="C6" s="207">
        <v>39.200000000000003</v>
      </c>
      <c r="D6" s="197">
        <v>0</v>
      </c>
      <c r="E6" s="206">
        <v>471</v>
      </c>
      <c r="F6" s="188">
        <v>0</v>
      </c>
      <c r="G6" s="187">
        <v>17278</v>
      </c>
      <c r="H6" s="160">
        <v>5.8000000000001819</v>
      </c>
      <c r="I6" s="133">
        <v>0</v>
      </c>
    </row>
    <row r="7" spans="1:9" ht="16.5" customHeight="1">
      <c r="A7" s="105">
        <v>41126</v>
      </c>
      <c r="B7" s="205">
        <v>57.9</v>
      </c>
      <c r="C7" s="207">
        <v>39.4</v>
      </c>
      <c r="D7" s="197">
        <v>0</v>
      </c>
      <c r="E7" s="206">
        <v>421</v>
      </c>
      <c r="F7" s="188">
        <v>0</v>
      </c>
      <c r="G7" s="121">
        <v>18902</v>
      </c>
      <c r="H7" s="160">
        <v>6</v>
      </c>
      <c r="I7" s="133">
        <v>0</v>
      </c>
    </row>
    <row r="8" spans="1:9" ht="16.5" customHeight="1">
      <c r="A8" s="105">
        <v>41127</v>
      </c>
      <c r="B8" s="205">
        <v>57.3</v>
      </c>
      <c r="C8" s="207">
        <v>39.4</v>
      </c>
      <c r="D8" s="197">
        <v>0</v>
      </c>
      <c r="E8" s="206">
        <v>441</v>
      </c>
      <c r="F8" s="188">
        <v>0</v>
      </c>
      <c r="G8" s="121">
        <v>16999</v>
      </c>
      <c r="H8" s="160">
        <v>6</v>
      </c>
      <c r="I8" s="133">
        <v>0</v>
      </c>
    </row>
    <row r="9" spans="1:9" ht="16.5" customHeight="1">
      <c r="A9" s="105">
        <v>41128</v>
      </c>
      <c r="B9" s="205">
        <v>60</v>
      </c>
      <c r="C9" s="207">
        <v>39.200000000000003</v>
      </c>
      <c r="D9" s="197">
        <v>0</v>
      </c>
      <c r="E9" s="206">
        <v>408</v>
      </c>
      <c r="F9" s="188">
        <v>0</v>
      </c>
      <c r="G9" s="121">
        <v>15566</v>
      </c>
      <c r="H9" s="160">
        <v>5.7999999999997272</v>
      </c>
      <c r="I9" s="133">
        <v>0</v>
      </c>
    </row>
    <row r="10" spans="1:9" ht="16.5" customHeight="1">
      <c r="A10" s="105">
        <v>41129</v>
      </c>
      <c r="B10" s="205">
        <v>54.9</v>
      </c>
      <c r="C10" s="129">
        <v>39.299999999999997</v>
      </c>
      <c r="D10" s="197">
        <v>0</v>
      </c>
      <c r="E10" s="131">
        <v>535</v>
      </c>
      <c r="F10" s="188">
        <v>0</v>
      </c>
      <c r="G10" s="121">
        <v>17429</v>
      </c>
      <c r="H10" s="160">
        <v>6.2000000000002728</v>
      </c>
      <c r="I10" s="133">
        <v>0</v>
      </c>
    </row>
    <row r="11" spans="1:9" ht="16.5" customHeight="1">
      <c r="A11" s="105">
        <v>41130</v>
      </c>
      <c r="B11" s="205">
        <v>57.3</v>
      </c>
      <c r="C11" s="207">
        <v>39.4</v>
      </c>
      <c r="D11" s="197">
        <v>0</v>
      </c>
      <c r="E11" s="206">
        <v>421</v>
      </c>
      <c r="F11" s="188">
        <v>0</v>
      </c>
      <c r="G11" s="121">
        <v>18086</v>
      </c>
      <c r="H11" s="160">
        <v>6.1999999999998181</v>
      </c>
      <c r="I11" s="133">
        <v>0</v>
      </c>
    </row>
    <row r="12" spans="1:9" ht="16.5" customHeight="1">
      <c r="A12" s="105">
        <v>41131</v>
      </c>
      <c r="B12" s="205">
        <v>57.5</v>
      </c>
      <c r="C12" s="207">
        <v>39.5</v>
      </c>
      <c r="D12" s="197">
        <v>0</v>
      </c>
      <c r="E12" s="206">
        <v>452</v>
      </c>
      <c r="F12" s="188">
        <v>0</v>
      </c>
      <c r="G12" s="121">
        <v>17909</v>
      </c>
      <c r="H12" s="160">
        <v>6.0999999999999091</v>
      </c>
      <c r="I12" s="133">
        <v>0</v>
      </c>
    </row>
    <row r="13" spans="1:9" ht="16.5" customHeight="1">
      <c r="A13" s="105">
        <v>41132</v>
      </c>
      <c r="B13" s="205">
        <v>53.8</v>
      </c>
      <c r="C13" s="207">
        <v>38.9</v>
      </c>
      <c r="D13" s="197">
        <v>0</v>
      </c>
      <c r="E13" s="206">
        <v>418</v>
      </c>
      <c r="F13" s="188">
        <v>0</v>
      </c>
      <c r="G13" s="187">
        <v>14780</v>
      </c>
      <c r="H13" s="160">
        <v>6.4000000000000909</v>
      </c>
      <c r="I13" s="133">
        <v>0</v>
      </c>
    </row>
    <row r="14" spans="1:9" ht="16.5" customHeight="1">
      <c r="A14" s="105">
        <v>41133</v>
      </c>
      <c r="B14" s="205">
        <v>53.3</v>
      </c>
      <c r="C14" s="207">
        <v>39.200000000000003</v>
      </c>
      <c r="D14" s="197">
        <v>0</v>
      </c>
      <c r="E14" s="206">
        <v>392</v>
      </c>
      <c r="F14" s="188">
        <v>0</v>
      </c>
      <c r="G14" s="121">
        <v>17357</v>
      </c>
      <c r="H14" s="160">
        <v>6.3000000000001819</v>
      </c>
      <c r="I14" s="133">
        <v>0</v>
      </c>
    </row>
    <row r="15" spans="1:9" ht="16.5" customHeight="1">
      <c r="A15" s="105">
        <v>41134</v>
      </c>
      <c r="B15" s="205">
        <v>53.5</v>
      </c>
      <c r="C15" s="207">
        <v>39.4</v>
      </c>
      <c r="D15" s="197">
        <v>0</v>
      </c>
      <c r="E15" s="206">
        <v>421</v>
      </c>
      <c r="F15" s="188">
        <v>0</v>
      </c>
      <c r="G15" s="121">
        <v>17576</v>
      </c>
      <c r="H15" s="160">
        <v>6.6999999999998181</v>
      </c>
      <c r="I15" s="133">
        <v>0</v>
      </c>
    </row>
    <row r="16" spans="1:9" ht="16.5" customHeight="1">
      <c r="A16" s="105">
        <v>41135</v>
      </c>
      <c r="B16" s="205">
        <v>53.9</v>
      </c>
      <c r="C16" s="129">
        <v>39.4</v>
      </c>
      <c r="D16" s="197">
        <v>0</v>
      </c>
      <c r="E16" s="131">
        <v>441</v>
      </c>
      <c r="F16" s="188">
        <v>0</v>
      </c>
      <c r="G16" s="121">
        <v>17510</v>
      </c>
      <c r="H16" s="160">
        <v>6.5</v>
      </c>
      <c r="I16" s="133">
        <v>0</v>
      </c>
    </row>
    <row r="17" spans="1:9" ht="16.5" customHeight="1">
      <c r="A17" s="105">
        <v>41136</v>
      </c>
      <c r="B17" s="199">
        <v>52.9</v>
      </c>
      <c r="C17" s="129">
        <v>39.200000000000003</v>
      </c>
      <c r="D17" s="197">
        <v>0</v>
      </c>
      <c r="E17" s="131">
        <v>408</v>
      </c>
      <c r="F17" s="188">
        <v>0</v>
      </c>
      <c r="G17" s="121">
        <v>17512</v>
      </c>
      <c r="H17" s="160">
        <v>6.6</v>
      </c>
      <c r="I17" s="133">
        <v>0</v>
      </c>
    </row>
    <row r="18" spans="1:9" ht="16.5" customHeight="1">
      <c r="A18" s="105">
        <v>41137</v>
      </c>
      <c r="B18" s="205">
        <v>52.9</v>
      </c>
      <c r="C18" s="207">
        <v>39.299999999999997</v>
      </c>
      <c r="D18" s="197">
        <v>0</v>
      </c>
      <c r="E18" s="206">
        <v>535</v>
      </c>
      <c r="F18" s="188">
        <v>0</v>
      </c>
      <c r="G18" s="121">
        <v>17058</v>
      </c>
      <c r="H18" s="160">
        <v>6.7</v>
      </c>
      <c r="I18" s="133">
        <v>0</v>
      </c>
    </row>
    <row r="19" spans="1:9" ht="16.5" customHeight="1">
      <c r="A19" s="105">
        <v>41138</v>
      </c>
      <c r="B19" s="205">
        <v>52.4</v>
      </c>
      <c r="C19" s="207">
        <v>39</v>
      </c>
      <c r="D19" s="197">
        <v>0</v>
      </c>
      <c r="E19" s="206">
        <v>422</v>
      </c>
      <c r="F19" s="188">
        <v>0</v>
      </c>
      <c r="G19" s="121">
        <v>17711</v>
      </c>
      <c r="H19" s="160">
        <v>6.5</v>
      </c>
      <c r="I19" s="133">
        <v>0</v>
      </c>
    </row>
    <row r="20" spans="1:9" ht="16.5" customHeight="1">
      <c r="A20" s="105">
        <v>41139</v>
      </c>
      <c r="B20" s="199">
        <v>54.2</v>
      </c>
      <c r="C20" s="129">
        <v>39.299999999999997</v>
      </c>
      <c r="D20" s="197">
        <v>0</v>
      </c>
      <c r="E20" s="131">
        <v>535</v>
      </c>
      <c r="F20" s="188">
        <v>0</v>
      </c>
      <c r="G20" s="187">
        <v>17822</v>
      </c>
      <c r="H20" s="160">
        <v>6.6999999999998181</v>
      </c>
      <c r="I20" s="133">
        <v>0</v>
      </c>
    </row>
    <row r="21" spans="1:9" ht="16.5" customHeight="1">
      <c r="A21" s="105">
        <v>41140</v>
      </c>
      <c r="B21" s="205">
        <v>55.6</v>
      </c>
      <c r="C21" s="207">
        <v>40.299999999999997</v>
      </c>
      <c r="D21" s="197">
        <v>0</v>
      </c>
      <c r="E21" s="206">
        <v>440</v>
      </c>
      <c r="F21" s="188">
        <v>0</v>
      </c>
      <c r="G21" s="121">
        <v>16770</v>
      </c>
      <c r="H21" s="160">
        <v>6.5</v>
      </c>
      <c r="I21" s="133">
        <v>0</v>
      </c>
    </row>
    <row r="22" spans="1:9" ht="16.5" customHeight="1">
      <c r="A22" s="105">
        <v>41141</v>
      </c>
      <c r="B22" s="205">
        <v>56.2</v>
      </c>
      <c r="C22" s="207">
        <v>39.299999999999997</v>
      </c>
      <c r="D22" s="197">
        <v>0</v>
      </c>
      <c r="E22" s="206">
        <v>535</v>
      </c>
      <c r="F22" s="188">
        <v>0</v>
      </c>
      <c r="G22" s="121">
        <v>17135</v>
      </c>
      <c r="H22" s="160">
        <v>6.5999999999999091</v>
      </c>
      <c r="I22" s="133">
        <v>0</v>
      </c>
    </row>
    <row r="23" spans="1:9" ht="16.5" customHeight="1">
      <c r="A23" s="105">
        <v>41142</v>
      </c>
      <c r="B23" s="199">
        <v>52.3</v>
      </c>
      <c r="C23" s="129">
        <v>39</v>
      </c>
      <c r="D23" s="197">
        <v>0</v>
      </c>
      <c r="E23" s="131">
        <v>422</v>
      </c>
      <c r="F23" s="188">
        <v>0</v>
      </c>
      <c r="G23" s="121">
        <v>17244</v>
      </c>
      <c r="H23" s="160">
        <v>6.5</v>
      </c>
      <c r="I23" s="133">
        <v>0</v>
      </c>
    </row>
    <row r="24" spans="1:9" ht="16.5" customHeight="1">
      <c r="A24" s="105">
        <v>41143</v>
      </c>
      <c r="B24" s="199">
        <v>56.5</v>
      </c>
      <c r="C24" s="129">
        <v>39.299999999999997</v>
      </c>
      <c r="D24" s="197">
        <v>0</v>
      </c>
      <c r="E24" s="131">
        <v>535</v>
      </c>
      <c r="F24" s="188">
        <v>0</v>
      </c>
      <c r="G24" s="121">
        <v>10828</v>
      </c>
      <c r="H24" s="160">
        <v>4.5999999999999091</v>
      </c>
      <c r="I24" s="133">
        <v>0</v>
      </c>
    </row>
    <row r="25" spans="1:9" ht="16.5" customHeight="1">
      <c r="A25" s="105">
        <v>41144</v>
      </c>
      <c r="B25" s="205">
        <v>55.3</v>
      </c>
      <c r="C25" s="207">
        <v>39.299999999999997</v>
      </c>
      <c r="D25" s="197">
        <v>0</v>
      </c>
      <c r="E25" s="206">
        <v>535</v>
      </c>
      <c r="F25" s="188">
        <v>0</v>
      </c>
      <c r="G25" s="121">
        <v>14573</v>
      </c>
      <c r="H25" s="160">
        <v>6.3000000000001819</v>
      </c>
      <c r="I25" s="133">
        <v>0</v>
      </c>
    </row>
    <row r="26" spans="1:9" ht="16.5" customHeight="1">
      <c r="A26" s="105">
        <v>41145</v>
      </c>
      <c r="B26" s="205">
        <v>54.6</v>
      </c>
      <c r="C26" s="207">
        <v>39</v>
      </c>
      <c r="D26" s="197">
        <v>0</v>
      </c>
      <c r="E26" s="206">
        <v>422</v>
      </c>
      <c r="F26" s="188">
        <v>0</v>
      </c>
      <c r="G26" s="121">
        <v>15011</v>
      </c>
      <c r="H26" s="160">
        <v>6.5</v>
      </c>
      <c r="I26" s="133">
        <v>0</v>
      </c>
    </row>
    <row r="27" spans="1:9" ht="16.5" customHeight="1">
      <c r="A27" s="105">
        <v>41146</v>
      </c>
      <c r="B27" s="199">
        <v>55.7</v>
      </c>
      <c r="C27" s="129">
        <v>38.9</v>
      </c>
      <c r="D27" s="129">
        <v>0</v>
      </c>
      <c r="E27" s="131">
        <v>524</v>
      </c>
      <c r="F27" s="188">
        <v>0</v>
      </c>
      <c r="G27" s="187">
        <v>14036</v>
      </c>
      <c r="H27" s="160">
        <v>6.5</v>
      </c>
      <c r="I27" s="133">
        <v>0</v>
      </c>
    </row>
    <row r="28" spans="1:9" ht="16.5" customHeight="1">
      <c r="A28" s="105">
        <v>41147</v>
      </c>
      <c r="B28" s="199">
        <v>54.6</v>
      </c>
      <c r="C28" s="129">
        <v>38.9</v>
      </c>
      <c r="D28" s="129">
        <v>0</v>
      </c>
      <c r="E28" s="131">
        <v>524</v>
      </c>
      <c r="F28" s="188">
        <v>0</v>
      </c>
      <c r="G28" s="121">
        <v>13226</v>
      </c>
      <c r="H28" s="160">
        <v>6.5</v>
      </c>
      <c r="I28" s="133">
        <v>0</v>
      </c>
    </row>
    <row r="29" spans="1:9" ht="16.5" customHeight="1">
      <c r="A29" s="105">
        <v>41148</v>
      </c>
      <c r="B29" s="199">
        <v>55.5</v>
      </c>
      <c r="C29" s="129">
        <v>38</v>
      </c>
      <c r="D29" s="129">
        <v>0</v>
      </c>
      <c r="E29" s="131">
        <v>538</v>
      </c>
      <c r="F29" s="188">
        <v>0</v>
      </c>
      <c r="G29" s="121">
        <v>15986</v>
      </c>
      <c r="H29" s="160">
        <v>6.5</v>
      </c>
      <c r="I29" s="133">
        <v>0</v>
      </c>
    </row>
    <row r="30" spans="1:9" ht="16.5" customHeight="1">
      <c r="A30" s="105">
        <v>41149</v>
      </c>
      <c r="B30" s="199">
        <v>54.4</v>
      </c>
      <c r="C30" s="129">
        <v>38.299999999999997</v>
      </c>
      <c r="D30" s="129">
        <v>0</v>
      </c>
      <c r="E30" s="131">
        <v>489</v>
      </c>
      <c r="F30" s="188">
        <v>0</v>
      </c>
      <c r="G30" s="121">
        <v>16889</v>
      </c>
      <c r="H30" s="160">
        <v>6.6999999999998181</v>
      </c>
      <c r="I30" s="133">
        <v>0</v>
      </c>
    </row>
    <row r="31" spans="1:9" ht="16.5" customHeight="1">
      <c r="A31" s="105">
        <v>41150</v>
      </c>
      <c r="B31" s="199">
        <v>54.8</v>
      </c>
      <c r="C31" s="129">
        <v>37.799999999999997</v>
      </c>
      <c r="D31" s="129">
        <v>0</v>
      </c>
      <c r="E31" s="131">
        <v>563</v>
      </c>
      <c r="F31" s="188">
        <v>0</v>
      </c>
      <c r="G31" s="121">
        <v>17122</v>
      </c>
      <c r="H31" s="160">
        <v>6.6000000000003638</v>
      </c>
      <c r="I31" s="133">
        <v>0</v>
      </c>
    </row>
    <row r="32" spans="1:9" ht="16.5" customHeight="1">
      <c r="A32" s="105">
        <v>41151</v>
      </c>
      <c r="B32" s="199">
        <v>53.8</v>
      </c>
      <c r="C32" s="129">
        <v>39.4</v>
      </c>
      <c r="D32" s="129">
        <v>0</v>
      </c>
      <c r="E32" s="131">
        <v>626</v>
      </c>
      <c r="F32" s="188">
        <v>0</v>
      </c>
      <c r="G32" s="121">
        <v>17337</v>
      </c>
      <c r="H32" s="160">
        <v>6.7999999999997272</v>
      </c>
      <c r="I32" s="133">
        <v>0</v>
      </c>
    </row>
    <row r="33" spans="1:9" ht="16.5" customHeight="1" thickBot="1">
      <c r="A33" s="105">
        <v>41152</v>
      </c>
      <c r="B33" s="200">
        <v>56.7</v>
      </c>
      <c r="C33" s="201">
        <v>40.4</v>
      </c>
      <c r="D33" s="201">
        <v>0</v>
      </c>
      <c r="E33" s="202">
        <v>690</v>
      </c>
      <c r="F33" s="188">
        <v>0</v>
      </c>
      <c r="G33" s="121">
        <v>18166</v>
      </c>
      <c r="H33" s="160">
        <v>6.9000000000000909</v>
      </c>
      <c r="I33" s="133">
        <v>0</v>
      </c>
    </row>
    <row r="34" spans="1:9" ht="6" customHeight="1" thickBot="1">
      <c r="F34" s="161"/>
      <c r="G34" s="161"/>
      <c r="H34" s="161"/>
      <c r="I34" s="162"/>
    </row>
    <row r="35" spans="1:9" ht="14.25" customHeight="1">
      <c r="A35" s="107" t="s">
        <v>86</v>
      </c>
      <c r="B35" s="108"/>
      <c r="C35" s="108"/>
      <c r="D35" s="108"/>
      <c r="E35" s="108"/>
      <c r="F35" s="164">
        <f>SUM(F21:F34)</f>
        <v>0</v>
      </c>
      <c r="G35" s="165">
        <f>SUM(G3:G33)</f>
        <v>514992</v>
      </c>
      <c r="H35" s="166">
        <f>SUM(H3:H33)</f>
        <v>195.89999999999992</v>
      </c>
      <c r="I35" s="167">
        <f>SUM(I3:I33)</f>
        <v>0</v>
      </c>
    </row>
    <row r="36" spans="1:9" ht="15" customHeight="1" thickBot="1">
      <c r="A36" s="109" t="s">
        <v>87</v>
      </c>
      <c r="B36" s="168">
        <f>AVERAGE(B3:B33)</f>
        <v>55.464516129032248</v>
      </c>
      <c r="C36" s="168">
        <f>AVERAGE(C3:C33)</f>
        <v>39.21935483870967</v>
      </c>
      <c r="D36" s="168">
        <f>AVERAGE(D3:D33)</f>
        <v>0</v>
      </c>
      <c r="E36" s="168">
        <f>AVERAGE(E3:E33)</f>
        <v>482.54838709677421</v>
      </c>
      <c r="F36" s="110"/>
      <c r="G36" s="110"/>
      <c r="H36" s="111"/>
      <c r="I36" s="169"/>
    </row>
    <row r="37" spans="1:9" ht="3.75" customHeight="1" thickBot="1">
      <c r="A37" s="112"/>
      <c r="B37" s="113"/>
      <c r="C37" s="113"/>
      <c r="D37" s="114"/>
      <c r="E37" s="115"/>
      <c r="F37" s="116"/>
      <c r="G37" s="117"/>
      <c r="H37" s="114"/>
    </row>
    <row r="38" spans="1:9" ht="15">
      <c r="A38" s="171"/>
      <c r="B38" s="172"/>
      <c r="C38" s="173" t="s">
        <v>93</v>
      </c>
      <c r="D38" s="174"/>
      <c r="E38" s="192"/>
      <c r="F38" s="173" t="s">
        <v>94</v>
      </c>
      <c r="G38" s="176"/>
      <c r="H38" s="177"/>
    </row>
    <row r="39" spans="1:9">
      <c r="A39" s="178"/>
      <c r="B39" s="112"/>
      <c r="C39" s="112"/>
      <c r="D39" s="112"/>
      <c r="E39" s="112"/>
      <c r="F39" s="112"/>
      <c r="G39" s="112"/>
      <c r="H39" s="180"/>
    </row>
    <row r="40" spans="1:9" ht="15" thickBot="1">
      <c r="A40" s="181"/>
      <c r="B40" s="182"/>
      <c r="C40" s="182"/>
      <c r="D40" s="182"/>
      <c r="E40" s="182"/>
      <c r="F40" s="182"/>
      <c r="G40" s="182"/>
      <c r="H40" s="184"/>
    </row>
  </sheetData>
  <mergeCells count="1">
    <mergeCell ref="B1:E1"/>
  </mergeCells>
  <phoneticPr fontId="12" type="noConversion"/>
  <pageMargins left="0.75" right="0.75" top="1" bottom="1" header="0.5" footer="0.5"/>
  <pageSetup paperSize="9" scale="6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9"/>
  <sheetViews>
    <sheetView topLeftCell="A22" zoomScaleNormal="100" workbookViewId="0">
      <selection activeCell="I3" sqref="I3:I32"/>
    </sheetView>
  </sheetViews>
  <sheetFormatPr defaultColWidth="9.140625" defaultRowHeight="14.25"/>
  <cols>
    <col min="1" max="1" width="12.28515625" style="106" customWidth="1"/>
    <col min="2" max="2" width="9.140625" style="106"/>
    <col min="3" max="3" width="11.5703125" style="106" customWidth="1"/>
    <col min="4" max="4" width="11" style="106" customWidth="1"/>
    <col min="5" max="5" width="14.28515625" style="106" bestFit="1" customWidth="1"/>
    <col min="6" max="6" width="26.140625" style="106" customWidth="1"/>
    <col min="7" max="7" width="25.28515625" style="106" bestFit="1" customWidth="1"/>
    <col min="8" max="8" width="37.42578125" style="106" customWidth="1"/>
    <col min="9" max="9" width="19.85546875" style="106" customWidth="1"/>
    <col min="10" max="16384" width="9.140625" style="106"/>
  </cols>
  <sheetData>
    <row r="1" spans="1:9" ht="59.25" customHeight="1">
      <c r="A1" s="97"/>
      <c r="B1" s="297" t="s">
        <v>77</v>
      </c>
      <c r="C1" s="297"/>
      <c r="D1" s="297"/>
      <c r="E1" s="297"/>
      <c r="F1" s="98" t="s">
        <v>78</v>
      </c>
      <c r="G1" s="98" t="s">
        <v>79</v>
      </c>
      <c r="H1" s="99" t="s">
        <v>80</v>
      </c>
      <c r="I1" s="98" t="s">
        <v>57</v>
      </c>
    </row>
    <row r="2" spans="1:9" ht="16.5" customHeight="1" thickBot="1">
      <c r="A2" s="103" t="s">
        <v>81</v>
      </c>
      <c r="B2" s="101" t="s">
        <v>82</v>
      </c>
      <c r="C2" s="101" t="s">
        <v>83</v>
      </c>
      <c r="D2" s="101" t="s">
        <v>84</v>
      </c>
      <c r="E2" s="102" t="s">
        <v>85</v>
      </c>
      <c r="F2" s="103" t="s">
        <v>40</v>
      </c>
      <c r="G2" s="103" t="s">
        <v>40</v>
      </c>
      <c r="H2" s="104" t="s">
        <v>46</v>
      </c>
      <c r="I2" s="100" t="s">
        <v>88</v>
      </c>
    </row>
    <row r="3" spans="1:9" ht="16.5" customHeight="1">
      <c r="A3" s="105">
        <v>41153</v>
      </c>
      <c r="B3" s="193">
        <v>56.9</v>
      </c>
      <c r="C3" s="194">
        <v>38</v>
      </c>
      <c r="D3" s="194">
        <v>0</v>
      </c>
      <c r="E3" s="195">
        <v>511</v>
      </c>
      <c r="F3" s="188">
        <v>0</v>
      </c>
      <c r="G3" s="121">
        <v>20612</v>
      </c>
      <c r="H3" s="160">
        <v>6.8000000000001819</v>
      </c>
      <c r="I3" s="133">
        <v>0</v>
      </c>
    </row>
    <row r="4" spans="1:9" ht="16.5" customHeight="1">
      <c r="A4" s="105">
        <v>41154</v>
      </c>
      <c r="B4" s="199">
        <v>55.8</v>
      </c>
      <c r="C4" s="129">
        <v>38.4</v>
      </c>
      <c r="D4" s="197">
        <v>0</v>
      </c>
      <c r="E4" s="131">
        <v>547</v>
      </c>
      <c r="F4" s="188">
        <v>0</v>
      </c>
      <c r="G4" s="121">
        <v>20728</v>
      </c>
      <c r="H4" s="160">
        <v>6.6999999999998181</v>
      </c>
      <c r="I4" s="133">
        <v>0</v>
      </c>
    </row>
    <row r="5" spans="1:9" ht="16.5" customHeight="1">
      <c r="A5" s="105">
        <v>41155</v>
      </c>
      <c r="B5" s="199">
        <v>52.6</v>
      </c>
      <c r="C5" s="129">
        <v>38.299999999999997</v>
      </c>
      <c r="D5" s="197">
        <v>0</v>
      </c>
      <c r="E5" s="131">
        <v>539</v>
      </c>
      <c r="F5" s="188">
        <v>0</v>
      </c>
      <c r="G5" s="121">
        <v>21225</v>
      </c>
      <c r="H5" s="160">
        <v>7.0999999999999091</v>
      </c>
      <c r="I5" s="133">
        <v>0</v>
      </c>
    </row>
    <row r="6" spans="1:9" ht="16.5" customHeight="1">
      <c r="A6" s="105">
        <v>41156</v>
      </c>
      <c r="B6" s="199">
        <v>56.8</v>
      </c>
      <c r="C6" s="129">
        <v>39.799999999999997</v>
      </c>
      <c r="D6" s="197">
        <v>0</v>
      </c>
      <c r="E6" s="131">
        <v>489</v>
      </c>
      <c r="F6" s="188">
        <v>0</v>
      </c>
      <c r="G6" s="187">
        <v>18273</v>
      </c>
      <c r="H6" s="160">
        <v>6.9000000000000909</v>
      </c>
      <c r="I6" s="133">
        <v>0</v>
      </c>
    </row>
    <row r="7" spans="1:9" ht="16.5" customHeight="1">
      <c r="A7" s="105">
        <v>41157</v>
      </c>
      <c r="B7" s="199">
        <v>58.1</v>
      </c>
      <c r="C7" s="129">
        <v>39.299999999999997</v>
      </c>
      <c r="D7" s="197">
        <v>0</v>
      </c>
      <c r="E7" s="131">
        <v>484</v>
      </c>
      <c r="F7" s="188">
        <v>0</v>
      </c>
      <c r="G7" s="121">
        <v>17237</v>
      </c>
      <c r="H7" s="160">
        <v>6.5999999999999091</v>
      </c>
      <c r="I7" s="133">
        <v>0</v>
      </c>
    </row>
    <row r="8" spans="1:9" ht="16.5" customHeight="1">
      <c r="A8" s="105">
        <v>41158</v>
      </c>
      <c r="B8" s="199">
        <v>56.8</v>
      </c>
      <c r="C8" s="129">
        <v>39.200000000000003</v>
      </c>
      <c r="D8" s="197">
        <v>0</v>
      </c>
      <c r="E8" s="131">
        <v>415</v>
      </c>
      <c r="F8" s="188">
        <v>0</v>
      </c>
      <c r="G8" s="121">
        <v>17195</v>
      </c>
      <c r="H8" s="160">
        <v>6.9000000000000909</v>
      </c>
      <c r="I8" s="133">
        <v>0</v>
      </c>
    </row>
    <row r="9" spans="1:9" ht="16.5" customHeight="1">
      <c r="A9" s="105">
        <v>41159</v>
      </c>
      <c r="B9" s="199">
        <v>54.6</v>
      </c>
      <c r="C9" s="129">
        <v>38.9</v>
      </c>
      <c r="D9" s="197">
        <v>0</v>
      </c>
      <c r="E9" s="131">
        <v>200</v>
      </c>
      <c r="F9" s="188">
        <v>0</v>
      </c>
      <c r="G9" s="121">
        <v>17408</v>
      </c>
      <c r="H9" s="160">
        <v>6.6999999999998181</v>
      </c>
      <c r="I9" s="133">
        <v>0</v>
      </c>
    </row>
    <row r="10" spans="1:9" ht="16.5" customHeight="1">
      <c r="A10" s="105">
        <v>41160</v>
      </c>
      <c r="B10" s="199">
        <v>56.2</v>
      </c>
      <c r="C10" s="129">
        <v>38.4</v>
      </c>
      <c r="D10" s="197">
        <v>0</v>
      </c>
      <c r="E10" s="131">
        <v>605</v>
      </c>
      <c r="F10" s="188">
        <v>0</v>
      </c>
      <c r="G10" s="121">
        <v>17140</v>
      </c>
      <c r="H10" s="160">
        <v>6.8000000000001819</v>
      </c>
      <c r="I10" s="133">
        <v>0</v>
      </c>
    </row>
    <row r="11" spans="1:9" ht="16.5" customHeight="1">
      <c r="A11" s="105">
        <v>41161</v>
      </c>
      <c r="B11" s="199">
        <v>57.1</v>
      </c>
      <c r="C11" s="129">
        <v>38.5</v>
      </c>
      <c r="D11" s="197">
        <v>0</v>
      </c>
      <c r="E11" s="131">
        <v>566</v>
      </c>
      <c r="F11" s="188">
        <v>0</v>
      </c>
      <c r="G11" s="121">
        <v>17034</v>
      </c>
      <c r="H11" s="160">
        <v>6.8000000000001819</v>
      </c>
      <c r="I11" s="133">
        <v>0</v>
      </c>
    </row>
    <row r="12" spans="1:9" ht="16.5" customHeight="1">
      <c r="A12" s="105">
        <v>41162</v>
      </c>
      <c r="B12" s="199">
        <v>54.1</v>
      </c>
      <c r="C12" s="129">
        <v>38</v>
      </c>
      <c r="D12" s="197">
        <v>0</v>
      </c>
      <c r="E12" s="131">
        <v>511</v>
      </c>
      <c r="F12" s="188">
        <v>0</v>
      </c>
      <c r="G12" s="121">
        <v>17793</v>
      </c>
      <c r="H12" s="160">
        <v>7.2999999999997272</v>
      </c>
      <c r="I12" s="133">
        <v>0</v>
      </c>
    </row>
    <row r="13" spans="1:9" ht="16.5" customHeight="1">
      <c r="A13" s="105">
        <v>41163</v>
      </c>
      <c r="B13" s="199">
        <v>58.1</v>
      </c>
      <c r="C13" s="129">
        <v>39.799999999999997</v>
      </c>
      <c r="D13" s="197">
        <v>0</v>
      </c>
      <c r="E13" s="131">
        <v>489</v>
      </c>
      <c r="F13" s="188">
        <v>0</v>
      </c>
      <c r="G13" s="187">
        <v>16525</v>
      </c>
      <c r="H13" s="160">
        <v>6.9000000000000909</v>
      </c>
      <c r="I13" s="133">
        <v>0</v>
      </c>
    </row>
    <row r="14" spans="1:9" ht="16.5" customHeight="1">
      <c r="A14" s="105">
        <v>41164</v>
      </c>
      <c r="B14" s="199">
        <v>58.1</v>
      </c>
      <c r="C14" s="129">
        <v>37.4</v>
      </c>
      <c r="D14" s="197">
        <v>0</v>
      </c>
      <c r="E14" s="131">
        <v>508</v>
      </c>
      <c r="F14" s="188">
        <v>0</v>
      </c>
      <c r="G14" s="121">
        <v>15254</v>
      </c>
      <c r="H14" s="160">
        <v>7</v>
      </c>
      <c r="I14" s="133">
        <v>0</v>
      </c>
    </row>
    <row r="15" spans="1:9" ht="16.5" customHeight="1">
      <c r="A15" s="105">
        <v>41165</v>
      </c>
      <c r="B15" s="199">
        <v>57</v>
      </c>
      <c r="C15" s="129">
        <v>37.6</v>
      </c>
      <c r="D15" s="197">
        <v>0</v>
      </c>
      <c r="E15" s="131">
        <v>538</v>
      </c>
      <c r="F15" s="188">
        <v>0</v>
      </c>
      <c r="G15" s="121">
        <v>16427</v>
      </c>
      <c r="H15" s="160">
        <v>6.5999999999999091</v>
      </c>
      <c r="I15" s="133">
        <v>0</v>
      </c>
    </row>
    <row r="16" spans="1:9" ht="16.5" customHeight="1">
      <c r="A16" s="105">
        <v>41166</v>
      </c>
      <c r="B16" s="199">
        <v>57.5</v>
      </c>
      <c r="C16" s="129">
        <v>39.799999999999997</v>
      </c>
      <c r="D16" s="197">
        <v>0</v>
      </c>
      <c r="E16" s="131">
        <v>489</v>
      </c>
      <c r="F16" s="188">
        <v>0</v>
      </c>
      <c r="G16" s="121">
        <v>16860</v>
      </c>
      <c r="H16" s="160">
        <v>6.9000000000000909</v>
      </c>
      <c r="I16" s="133">
        <v>0</v>
      </c>
    </row>
    <row r="17" spans="1:9" ht="16.5" customHeight="1">
      <c r="A17" s="105">
        <v>41167</v>
      </c>
      <c r="B17" s="199">
        <v>58.4</v>
      </c>
      <c r="C17" s="129">
        <v>37.4</v>
      </c>
      <c r="D17" s="197">
        <v>0</v>
      </c>
      <c r="E17" s="131">
        <v>508</v>
      </c>
      <c r="F17" s="188">
        <v>0</v>
      </c>
      <c r="G17" s="121">
        <v>17194</v>
      </c>
      <c r="H17" s="160">
        <v>6.6999999999998181</v>
      </c>
      <c r="I17" s="133">
        <v>0</v>
      </c>
    </row>
    <row r="18" spans="1:9" ht="16.5" customHeight="1">
      <c r="A18" s="105">
        <v>41168</v>
      </c>
      <c r="B18" s="199">
        <v>56.1</v>
      </c>
      <c r="C18" s="129">
        <v>39.299999999999997</v>
      </c>
      <c r="D18" s="197">
        <v>0</v>
      </c>
      <c r="E18" s="131">
        <v>484</v>
      </c>
      <c r="F18" s="188">
        <v>0</v>
      </c>
      <c r="G18" s="121">
        <v>17118</v>
      </c>
      <c r="H18" s="160">
        <v>6.8000000000001819</v>
      </c>
      <c r="I18" s="133">
        <v>0</v>
      </c>
    </row>
    <row r="19" spans="1:9" ht="16.5" customHeight="1">
      <c r="A19" s="105">
        <v>41169</v>
      </c>
      <c r="B19" s="199">
        <v>57.5</v>
      </c>
      <c r="C19" s="129">
        <v>39.200000000000003</v>
      </c>
      <c r="D19" s="197">
        <v>0</v>
      </c>
      <c r="E19" s="131">
        <v>415</v>
      </c>
      <c r="F19" s="188">
        <v>0</v>
      </c>
      <c r="G19" s="121">
        <v>17879</v>
      </c>
      <c r="H19" s="160">
        <v>7.3000000000001819</v>
      </c>
      <c r="I19" s="133">
        <v>0</v>
      </c>
    </row>
    <row r="20" spans="1:9" ht="16.5" customHeight="1">
      <c r="A20" s="105">
        <v>41170</v>
      </c>
      <c r="B20" s="199">
        <v>58.5</v>
      </c>
      <c r="C20" s="129">
        <v>38.9</v>
      </c>
      <c r="D20" s="197">
        <v>0</v>
      </c>
      <c r="E20" s="131">
        <v>200</v>
      </c>
      <c r="F20" s="188">
        <v>0</v>
      </c>
      <c r="G20" s="187">
        <v>17259</v>
      </c>
      <c r="H20" s="160">
        <v>7</v>
      </c>
      <c r="I20" s="133">
        <v>0</v>
      </c>
    </row>
    <row r="21" spans="1:9" ht="16.5" customHeight="1">
      <c r="A21" s="105">
        <v>41171</v>
      </c>
      <c r="B21" s="199">
        <v>58.4</v>
      </c>
      <c r="C21" s="129">
        <v>38.4</v>
      </c>
      <c r="D21" s="197">
        <v>0</v>
      </c>
      <c r="E21" s="131">
        <v>605</v>
      </c>
      <c r="F21" s="188">
        <v>0</v>
      </c>
      <c r="G21" s="121">
        <v>16976</v>
      </c>
      <c r="H21" s="160">
        <v>7</v>
      </c>
      <c r="I21" s="133">
        <v>0</v>
      </c>
    </row>
    <row r="22" spans="1:9" ht="16.5" customHeight="1">
      <c r="A22" s="105">
        <v>41172</v>
      </c>
      <c r="B22" s="199">
        <v>57.1</v>
      </c>
      <c r="C22" s="129">
        <v>39</v>
      </c>
      <c r="D22" s="197">
        <v>0</v>
      </c>
      <c r="E22" s="131">
        <v>433</v>
      </c>
      <c r="F22" s="188">
        <v>0</v>
      </c>
      <c r="G22" s="121">
        <v>17552</v>
      </c>
      <c r="H22" s="160">
        <v>6.8999999999996362</v>
      </c>
      <c r="I22" s="133">
        <v>0</v>
      </c>
    </row>
    <row r="23" spans="1:9" ht="16.5" customHeight="1">
      <c r="A23" s="105">
        <v>41173</v>
      </c>
      <c r="B23" s="199">
        <v>56.2</v>
      </c>
      <c r="C23" s="129">
        <v>39.799999999999997</v>
      </c>
      <c r="D23" s="197">
        <v>0</v>
      </c>
      <c r="E23" s="131">
        <v>489</v>
      </c>
      <c r="F23" s="188">
        <v>0</v>
      </c>
      <c r="G23" s="121">
        <v>17950</v>
      </c>
      <c r="H23" s="160">
        <v>6.9000000000000909</v>
      </c>
      <c r="I23" s="133">
        <v>0</v>
      </c>
    </row>
    <row r="24" spans="1:9" ht="16.5" customHeight="1">
      <c r="A24" s="105">
        <v>41174</v>
      </c>
      <c r="B24" s="199">
        <v>58</v>
      </c>
      <c r="C24" s="129">
        <v>40.200000000000003</v>
      </c>
      <c r="D24" s="197">
        <v>0</v>
      </c>
      <c r="E24" s="131">
        <v>359</v>
      </c>
      <c r="F24" s="188">
        <v>0</v>
      </c>
      <c r="G24" s="121">
        <v>18153</v>
      </c>
      <c r="H24" s="160">
        <v>7.0999999999999091</v>
      </c>
      <c r="I24" s="133">
        <v>0</v>
      </c>
    </row>
    <row r="25" spans="1:9" ht="16.5" customHeight="1">
      <c r="A25" s="105">
        <v>41175</v>
      </c>
      <c r="B25" s="199">
        <v>57.9</v>
      </c>
      <c r="C25" s="129">
        <v>38.5</v>
      </c>
      <c r="D25" s="197">
        <v>0</v>
      </c>
      <c r="E25" s="131">
        <v>48</v>
      </c>
      <c r="F25" s="188">
        <v>0</v>
      </c>
      <c r="G25" s="121">
        <v>17686</v>
      </c>
      <c r="H25" s="160">
        <v>7.3000000000001819</v>
      </c>
      <c r="I25" s="133">
        <v>0</v>
      </c>
    </row>
    <row r="26" spans="1:9" ht="16.5" customHeight="1">
      <c r="A26" s="105">
        <v>41176</v>
      </c>
      <c r="B26" s="199">
        <v>57</v>
      </c>
      <c r="C26" s="129">
        <v>38.799999999999997</v>
      </c>
      <c r="D26" s="197">
        <v>0</v>
      </c>
      <c r="E26" s="131">
        <v>33</v>
      </c>
      <c r="F26" s="188">
        <v>0</v>
      </c>
      <c r="G26" s="121">
        <v>17637</v>
      </c>
      <c r="H26" s="160">
        <v>7.5999999999999091</v>
      </c>
      <c r="I26" s="133">
        <v>0</v>
      </c>
    </row>
    <row r="27" spans="1:9" ht="16.5" customHeight="1">
      <c r="A27" s="105">
        <v>41177</v>
      </c>
      <c r="B27" s="199">
        <v>56.7</v>
      </c>
      <c r="C27" s="129">
        <v>37.9</v>
      </c>
      <c r="D27" s="197">
        <v>0</v>
      </c>
      <c r="E27" s="131">
        <v>34</v>
      </c>
      <c r="F27" s="188">
        <v>0</v>
      </c>
      <c r="G27" s="187">
        <v>17806</v>
      </c>
      <c r="H27" s="160">
        <v>7.2000000000002728</v>
      </c>
      <c r="I27" s="133">
        <v>0</v>
      </c>
    </row>
    <row r="28" spans="1:9" ht="16.5" customHeight="1">
      <c r="A28" s="105">
        <v>41178</v>
      </c>
      <c r="B28" s="199">
        <v>56.3</v>
      </c>
      <c r="C28" s="129">
        <v>38.799999999999997</v>
      </c>
      <c r="D28" s="197">
        <v>0</v>
      </c>
      <c r="E28" s="131">
        <v>33</v>
      </c>
      <c r="F28" s="188">
        <v>0</v>
      </c>
      <c r="G28" s="121">
        <v>17038</v>
      </c>
      <c r="H28" s="160">
        <v>5.6999999999998181</v>
      </c>
      <c r="I28" s="133">
        <v>0</v>
      </c>
    </row>
    <row r="29" spans="1:9" ht="16.5" customHeight="1">
      <c r="A29" s="105">
        <v>41179</v>
      </c>
      <c r="B29" s="199">
        <v>57.4</v>
      </c>
      <c r="C29" s="129">
        <v>39.700000000000003</v>
      </c>
      <c r="D29" s="197">
        <v>0</v>
      </c>
      <c r="E29" s="131">
        <v>4</v>
      </c>
      <c r="F29" s="188">
        <v>0</v>
      </c>
      <c r="G29" s="121">
        <v>17134</v>
      </c>
      <c r="H29" s="160">
        <v>7.1999999999998181</v>
      </c>
      <c r="I29" s="133">
        <v>0</v>
      </c>
    </row>
    <row r="30" spans="1:9" ht="16.5" customHeight="1">
      <c r="A30" s="105">
        <v>41180</v>
      </c>
      <c r="B30" s="199">
        <v>54.9</v>
      </c>
      <c r="C30" s="129">
        <v>38.9</v>
      </c>
      <c r="D30" s="197">
        <v>0</v>
      </c>
      <c r="E30" s="131">
        <v>7</v>
      </c>
      <c r="F30" s="188">
        <v>0</v>
      </c>
      <c r="G30" s="121">
        <v>16981</v>
      </c>
      <c r="H30" s="160">
        <v>7.3000000000001819</v>
      </c>
      <c r="I30" s="133">
        <v>0</v>
      </c>
    </row>
    <row r="31" spans="1:9" ht="16.5" customHeight="1">
      <c r="A31" s="105">
        <v>41181</v>
      </c>
      <c r="B31" s="199">
        <v>54.6</v>
      </c>
      <c r="C31" s="129">
        <v>39.1</v>
      </c>
      <c r="D31" s="197">
        <v>0</v>
      </c>
      <c r="E31" s="131">
        <v>11</v>
      </c>
      <c r="F31" s="188">
        <v>0</v>
      </c>
      <c r="G31" s="121">
        <v>16133</v>
      </c>
      <c r="H31" s="160">
        <v>7.0999999999999091</v>
      </c>
      <c r="I31" s="133">
        <v>0</v>
      </c>
    </row>
    <row r="32" spans="1:9" ht="16.5" customHeight="1" thickBot="1">
      <c r="A32" s="105">
        <v>41182</v>
      </c>
      <c r="B32" s="200">
        <v>57.3</v>
      </c>
      <c r="C32" s="201">
        <v>38.799999999999997</v>
      </c>
      <c r="D32" s="203">
        <v>0</v>
      </c>
      <c r="E32" s="202">
        <v>12</v>
      </c>
      <c r="F32" s="188">
        <v>0</v>
      </c>
      <c r="G32" s="121">
        <v>17705</v>
      </c>
      <c r="H32" s="160">
        <v>7.0999999999999091</v>
      </c>
      <c r="I32" s="133">
        <v>0</v>
      </c>
    </row>
    <row r="33" spans="1:9" ht="6" customHeight="1" thickBot="1">
      <c r="F33" s="161"/>
      <c r="G33" s="161"/>
      <c r="H33" s="161"/>
      <c r="I33" s="162"/>
    </row>
    <row r="34" spans="1:9" ht="14.25" customHeight="1">
      <c r="A34" s="107" t="s">
        <v>86</v>
      </c>
      <c r="B34" s="108"/>
      <c r="C34" s="108"/>
      <c r="D34" s="108"/>
      <c r="E34" s="108"/>
      <c r="F34" s="164">
        <f>SUM(F21:F33)</f>
        <v>0</v>
      </c>
      <c r="G34" s="165">
        <f>SUM(G3:G32)</f>
        <v>527912</v>
      </c>
      <c r="H34" s="166">
        <f>SUM(H3:H32)</f>
        <v>208.19999999999982</v>
      </c>
      <c r="I34" s="167">
        <f>SUM(I3:I32)</f>
        <v>0</v>
      </c>
    </row>
    <row r="35" spans="1:9" ht="15" customHeight="1" thickBot="1">
      <c r="A35" s="109" t="s">
        <v>87</v>
      </c>
      <c r="B35" s="168">
        <f>AVERAGE(B3:B32)</f>
        <v>56.733333333333341</v>
      </c>
      <c r="C35" s="168">
        <f>AVERAGE(C3:C32)</f>
        <v>38.80333333333332</v>
      </c>
      <c r="D35" s="168">
        <f>AVERAGE(D3:D32)</f>
        <v>0</v>
      </c>
      <c r="E35" s="168">
        <f>AVERAGE(E3:E32)</f>
        <v>352.2</v>
      </c>
      <c r="F35" s="110"/>
      <c r="G35" s="110"/>
      <c r="H35" s="111"/>
      <c r="I35" s="169"/>
    </row>
    <row r="36" spans="1:9" ht="3.75" customHeight="1" thickBot="1">
      <c r="A36" s="112"/>
      <c r="B36" s="113"/>
      <c r="C36" s="113"/>
      <c r="D36" s="114"/>
      <c r="E36" s="115"/>
      <c r="F36" s="116"/>
      <c r="G36" s="117"/>
      <c r="H36" s="114"/>
    </row>
    <row r="37" spans="1:9" ht="15">
      <c r="A37" s="171"/>
      <c r="B37" s="172"/>
      <c r="C37" s="173" t="s">
        <v>93</v>
      </c>
      <c r="D37" s="174"/>
      <c r="E37" s="192"/>
      <c r="F37" s="173" t="s">
        <v>94</v>
      </c>
      <c r="G37" s="176"/>
      <c r="H37" s="177"/>
    </row>
    <row r="38" spans="1:9">
      <c r="A38" s="178"/>
      <c r="B38" s="112"/>
      <c r="C38" s="112"/>
      <c r="D38" s="112"/>
      <c r="E38" s="112"/>
      <c r="F38" s="112"/>
      <c r="G38" s="112"/>
      <c r="H38" s="180"/>
    </row>
    <row r="39" spans="1:9" ht="15" thickBot="1">
      <c r="A39" s="181"/>
      <c r="B39" s="182"/>
      <c r="C39" s="182"/>
      <c r="D39" s="182"/>
      <c r="E39" s="182"/>
      <c r="F39" s="182"/>
      <c r="G39" s="182"/>
      <c r="H39" s="184"/>
    </row>
  </sheetData>
  <mergeCells count="1">
    <mergeCell ref="B1:E1"/>
  </mergeCells>
  <phoneticPr fontId="12" type="noConversion"/>
  <pageMargins left="0.75" right="0.75" top="1" bottom="1" header="0.5" footer="0.5"/>
  <pageSetup paperSize="9" scale="6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40"/>
  <sheetViews>
    <sheetView topLeftCell="A22" zoomScaleNormal="100" workbookViewId="0">
      <selection activeCell="I3" sqref="I3:I33"/>
    </sheetView>
  </sheetViews>
  <sheetFormatPr defaultColWidth="9.140625" defaultRowHeight="14.25"/>
  <cols>
    <col min="1" max="1" width="12.28515625" style="106" customWidth="1"/>
    <col min="2" max="2" width="9.140625" style="106"/>
    <col min="3" max="3" width="11.5703125" style="106" customWidth="1"/>
    <col min="4" max="4" width="11" style="106" customWidth="1"/>
    <col min="5" max="5" width="14.28515625" style="106" bestFit="1" customWidth="1"/>
    <col min="6" max="6" width="26.140625" style="106" customWidth="1"/>
    <col min="7" max="7" width="25.28515625" style="106" bestFit="1" customWidth="1"/>
    <col min="8" max="8" width="37.28515625" style="106" customWidth="1"/>
    <col min="9" max="9" width="19.85546875" style="106" customWidth="1"/>
    <col min="10" max="16384" width="9.140625" style="106"/>
  </cols>
  <sheetData>
    <row r="1" spans="1:9" ht="59.25" customHeight="1">
      <c r="A1" s="97"/>
      <c r="B1" s="297" t="s">
        <v>77</v>
      </c>
      <c r="C1" s="297"/>
      <c r="D1" s="297"/>
      <c r="E1" s="297"/>
      <c r="F1" s="98" t="s">
        <v>78</v>
      </c>
      <c r="G1" s="98" t="s">
        <v>79</v>
      </c>
      <c r="H1" s="99" t="s">
        <v>80</v>
      </c>
      <c r="I1" s="98" t="s">
        <v>57</v>
      </c>
    </row>
    <row r="2" spans="1:9" ht="16.5" customHeight="1" thickBot="1">
      <c r="A2" s="103" t="s">
        <v>81</v>
      </c>
      <c r="B2" s="101" t="s">
        <v>82</v>
      </c>
      <c r="C2" s="101" t="s">
        <v>83</v>
      </c>
      <c r="D2" s="101" t="s">
        <v>84</v>
      </c>
      <c r="E2" s="102" t="s">
        <v>85</v>
      </c>
      <c r="F2" s="103" t="s">
        <v>40</v>
      </c>
      <c r="G2" s="103" t="s">
        <v>40</v>
      </c>
      <c r="H2" s="104" t="s">
        <v>46</v>
      </c>
      <c r="I2" s="100" t="s">
        <v>88</v>
      </c>
    </row>
    <row r="3" spans="1:9" ht="16.5" customHeight="1">
      <c r="A3" s="105">
        <v>41183</v>
      </c>
      <c r="B3" s="193">
        <v>54.4</v>
      </c>
      <c r="C3" s="194">
        <v>39</v>
      </c>
      <c r="D3" s="194">
        <v>0</v>
      </c>
      <c r="E3" s="195">
        <v>17</v>
      </c>
      <c r="F3" s="188">
        <v>0</v>
      </c>
      <c r="G3" s="121">
        <v>17131</v>
      </c>
      <c r="H3" s="160">
        <v>8.6</v>
      </c>
      <c r="I3" s="133">
        <v>0</v>
      </c>
    </row>
    <row r="4" spans="1:9" ht="16.5" customHeight="1">
      <c r="A4" s="105">
        <v>41184</v>
      </c>
      <c r="B4" s="205">
        <v>58.3</v>
      </c>
      <c r="C4" s="129">
        <v>38.5</v>
      </c>
      <c r="D4" s="197">
        <v>0</v>
      </c>
      <c r="E4" s="131">
        <v>15</v>
      </c>
      <c r="F4" s="188">
        <v>0</v>
      </c>
      <c r="G4" s="121">
        <v>17837</v>
      </c>
      <c r="H4" s="160">
        <v>8.4</v>
      </c>
      <c r="I4" s="133">
        <v>0</v>
      </c>
    </row>
    <row r="5" spans="1:9" ht="16.5" customHeight="1">
      <c r="A5" s="105">
        <v>41185</v>
      </c>
      <c r="B5" s="205">
        <v>57.2</v>
      </c>
      <c r="C5" s="129">
        <v>39</v>
      </c>
      <c r="D5" s="197">
        <v>0</v>
      </c>
      <c r="E5" s="206">
        <v>15</v>
      </c>
      <c r="F5" s="188">
        <v>0</v>
      </c>
      <c r="G5" s="121">
        <v>17606</v>
      </c>
      <c r="H5" s="160">
        <v>8.3000000000000007</v>
      </c>
      <c r="I5" s="133">
        <v>0</v>
      </c>
    </row>
    <row r="6" spans="1:9" ht="16.5" customHeight="1">
      <c r="A6" s="105">
        <v>41186</v>
      </c>
      <c r="B6" s="199">
        <v>57.4</v>
      </c>
      <c r="C6" s="129">
        <v>39</v>
      </c>
      <c r="D6" s="197">
        <v>0</v>
      </c>
      <c r="E6" s="131">
        <v>17</v>
      </c>
      <c r="F6" s="188">
        <v>0</v>
      </c>
      <c r="G6" s="187">
        <v>17855</v>
      </c>
      <c r="H6" s="160">
        <v>8.1999999999999993</v>
      </c>
      <c r="I6" s="133">
        <v>0</v>
      </c>
    </row>
    <row r="7" spans="1:9" ht="16.5" customHeight="1">
      <c r="A7" s="105">
        <v>41187</v>
      </c>
      <c r="B7" s="199">
        <v>57.6</v>
      </c>
      <c r="C7" s="207">
        <v>38.5</v>
      </c>
      <c r="D7" s="197">
        <v>0</v>
      </c>
      <c r="E7" s="206">
        <v>16</v>
      </c>
      <c r="F7" s="188">
        <v>0</v>
      </c>
      <c r="G7" s="121">
        <v>15512</v>
      </c>
      <c r="H7" s="160">
        <v>8.4</v>
      </c>
      <c r="I7" s="133">
        <v>0</v>
      </c>
    </row>
    <row r="8" spans="1:9" ht="16.5" customHeight="1">
      <c r="A8" s="105">
        <v>41188</v>
      </c>
      <c r="B8" s="199">
        <v>57.5</v>
      </c>
      <c r="C8" s="129">
        <v>39</v>
      </c>
      <c r="D8" s="197">
        <v>0</v>
      </c>
      <c r="E8" s="131">
        <v>15</v>
      </c>
      <c r="F8" s="188">
        <v>0</v>
      </c>
      <c r="G8" s="121">
        <v>17695</v>
      </c>
      <c r="H8" s="160">
        <v>9.4</v>
      </c>
      <c r="I8" s="133">
        <v>0</v>
      </c>
    </row>
    <row r="9" spans="1:9" ht="16.5" customHeight="1">
      <c r="A9" s="105">
        <v>41189</v>
      </c>
      <c r="B9" s="199">
        <v>55.5</v>
      </c>
      <c r="C9" s="207">
        <v>41.3</v>
      </c>
      <c r="D9" s="197">
        <v>0</v>
      </c>
      <c r="E9" s="206">
        <v>6</v>
      </c>
      <c r="F9" s="188">
        <v>0</v>
      </c>
      <c r="G9" s="121">
        <v>14304</v>
      </c>
      <c r="H9" s="160">
        <v>9.6999999999999993</v>
      </c>
      <c r="I9" s="133">
        <v>0</v>
      </c>
    </row>
    <row r="10" spans="1:9" ht="16.5" customHeight="1">
      <c r="A10" s="105">
        <v>41190</v>
      </c>
      <c r="B10" s="199">
        <v>54.6</v>
      </c>
      <c r="C10" s="207">
        <v>42</v>
      </c>
      <c r="D10" s="197">
        <v>0</v>
      </c>
      <c r="E10" s="206">
        <v>9</v>
      </c>
      <c r="F10" s="188">
        <v>0</v>
      </c>
      <c r="G10" s="121">
        <v>18337</v>
      </c>
      <c r="H10" s="160">
        <v>10</v>
      </c>
      <c r="I10" s="133">
        <v>0</v>
      </c>
    </row>
    <row r="11" spans="1:9" ht="16.5" customHeight="1">
      <c r="A11" s="105">
        <v>41191</v>
      </c>
      <c r="B11" s="199">
        <v>56.3</v>
      </c>
      <c r="C11" s="207">
        <v>42.4</v>
      </c>
      <c r="D11" s="197">
        <v>0</v>
      </c>
      <c r="E11" s="206">
        <v>11</v>
      </c>
      <c r="F11" s="188">
        <v>0</v>
      </c>
      <c r="G11" s="121">
        <v>17867</v>
      </c>
      <c r="H11" s="160">
        <v>10.4</v>
      </c>
      <c r="I11" s="133">
        <v>0</v>
      </c>
    </row>
    <row r="12" spans="1:9" ht="16.5" customHeight="1">
      <c r="A12" s="105">
        <v>41192</v>
      </c>
      <c r="B12" s="199">
        <v>54.7</v>
      </c>
      <c r="C12" s="207">
        <v>40.9</v>
      </c>
      <c r="D12" s="197">
        <v>0</v>
      </c>
      <c r="E12" s="206">
        <v>12</v>
      </c>
      <c r="F12" s="188">
        <v>0</v>
      </c>
      <c r="G12" s="121">
        <v>17339</v>
      </c>
      <c r="H12" s="160">
        <v>10.5</v>
      </c>
      <c r="I12" s="133">
        <v>0</v>
      </c>
    </row>
    <row r="13" spans="1:9" ht="16.5" customHeight="1">
      <c r="A13" s="105">
        <v>41193</v>
      </c>
      <c r="B13" s="199">
        <v>55.4</v>
      </c>
      <c r="C13" s="129">
        <v>40</v>
      </c>
      <c r="D13" s="197">
        <v>0</v>
      </c>
      <c r="E13" s="131">
        <v>13</v>
      </c>
      <c r="F13" s="188">
        <v>0</v>
      </c>
      <c r="G13" s="187">
        <v>17208</v>
      </c>
      <c r="H13" s="160">
        <v>11.400000000000091</v>
      </c>
      <c r="I13" s="133">
        <v>0</v>
      </c>
    </row>
    <row r="14" spans="1:9" ht="16.5" customHeight="1">
      <c r="A14" s="105">
        <v>41194</v>
      </c>
      <c r="B14" s="199">
        <v>55.2</v>
      </c>
      <c r="C14" s="207">
        <v>39.200000000000003</v>
      </c>
      <c r="D14" s="197">
        <v>0</v>
      </c>
      <c r="E14" s="206">
        <v>13</v>
      </c>
      <c r="F14" s="188">
        <v>0</v>
      </c>
      <c r="G14" s="121">
        <v>15740</v>
      </c>
      <c r="H14" s="160">
        <v>13.5</v>
      </c>
      <c r="I14" s="133">
        <v>0</v>
      </c>
    </row>
    <row r="15" spans="1:9" ht="16.5" customHeight="1">
      <c r="A15" s="105">
        <v>41195</v>
      </c>
      <c r="B15" s="199">
        <v>55.5</v>
      </c>
      <c r="C15" s="207">
        <v>39</v>
      </c>
      <c r="D15" s="197">
        <v>0</v>
      </c>
      <c r="E15" s="206">
        <v>10</v>
      </c>
      <c r="F15" s="188">
        <v>0</v>
      </c>
      <c r="G15" s="121">
        <v>16737</v>
      </c>
      <c r="H15" s="160">
        <v>12.800000000000182</v>
      </c>
      <c r="I15" s="133">
        <v>0</v>
      </c>
    </row>
    <row r="16" spans="1:9" ht="16.5" customHeight="1">
      <c r="A16" s="105">
        <v>41196</v>
      </c>
      <c r="B16" s="199">
        <v>56</v>
      </c>
      <c r="C16" s="207">
        <v>38.4</v>
      </c>
      <c r="D16" s="197">
        <v>0</v>
      </c>
      <c r="E16" s="206">
        <v>9</v>
      </c>
      <c r="F16" s="188">
        <v>0</v>
      </c>
      <c r="G16" s="121">
        <v>17325</v>
      </c>
      <c r="H16" s="160">
        <v>13.9</v>
      </c>
      <c r="I16" s="133">
        <v>0</v>
      </c>
    </row>
    <row r="17" spans="1:9" ht="16.5" customHeight="1">
      <c r="A17" s="105">
        <v>41197</v>
      </c>
      <c r="B17" s="199">
        <v>55.5</v>
      </c>
      <c r="C17" s="207">
        <v>37.200000000000003</v>
      </c>
      <c r="D17" s="197">
        <v>0</v>
      </c>
      <c r="E17" s="206">
        <v>7</v>
      </c>
      <c r="F17" s="188">
        <v>0</v>
      </c>
      <c r="G17" s="121">
        <v>17545</v>
      </c>
      <c r="H17" s="160">
        <v>12.5</v>
      </c>
      <c r="I17" s="133">
        <v>0</v>
      </c>
    </row>
    <row r="18" spans="1:9" ht="16.5" customHeight="1">
      <c r="A18" s="105">
        <v>41198</v>
      </c>
      <c r="B18" s="199">
        <v>56.1</v>
      </c>
      <c r="C18" s="207">
        <v>37.6</v>
      </c>
      <c r="D18" s="197">
        <v>0</v>
      </c>
      <c r="E18" s="131">
        <v>2</v>
      </c>
      <c r="F18" s="188">
        <v>0</v>
      </c>
      <c r="G18" s="121">
        <v>17456</v>
      </c>
      <c r="H18" s="160">
        <v>15.800000000000182</v>
      </c>
      <c r="I18" s="133">
        <v>0</v>
      </c>
    </row>
    <row r="19" spans="1:9" ht="16.5" customHeight="1">
      <c r="A19" s="105">
        <v>41199</v>
      </c>
      <c r="B19" s="205">
        <v>57</v>
      </c>
      <c r="C19" s="207">
        <v>37.299999999999997</v>
      </c>
      <c r="D19" s="197">
        <v>0</v>
      </c>
      <c r="E19" s="206">
        <v>4</v>
      </c>
      <c r="F19" s="188">
        <v>0</v>
      </c>
      <c r="G19" s="121">
        <v>17601</v>
      </c>
      <c r="H19" s="160">
        <v>16</v>
      </c>
      <c r="I19" s="133">
        <v>0</v>
      </c>
    </row>
    <row r="20" spans="1:9" ht="16.5" customHeight="1">
      <c r="A20" s="105">
        <v>41200</v>
      </c>
      <c r="B20" s="199">
        <v>52.9</v>
      </c>
      <c r="C20" s="207">
        <v>36.9</v>
      </c>
      <c r="D20" s="197">
        <v>0</v>
      </c>
      <c r="E20" s="131">
        <v>0</v>
      </c>
      <c r="F20" s="188">
        <v>0</v>
      </c>
      <c r="G20" s="187">
        <v>17854</v>
      </c>
      <c r="H20" s="160">
        <v>15.199999999999818</v>
      </c>
      <c r="I20" s="133">
        <v>0</v>
      </c>
    </row>
    <row r="21" spans="1:9" ht="16.5" customHeight="1">
      <c r="A21" s="105">
        <v>41201</v>
      </c>
      <c r="B21" s="205">
        <v>55.1</v>
      </c>
      <c r="C21" s="207">
        <v>38.6</v>
      </c>
      <c r="D21" s="197">
        <v>0</v>
      </c>
      <c r="E21" s="206">
        <v>3</v>
      </c>
      <c r="F21" s="188">
        <v>0</v>
      </c>
      <c r="G21" s="121">
        <v>18293</v>
      </c>
      <c r="H21" s="160">
        <v>15.600000000000364</v>
      </c>
      <c r="I21" s="133">
        <v>0</v>
      </c>
    </row>
    <row r="22" spans="1:9" ht="16.5" customHeight="1">
      <c r="A22" s="105">
        <v>41202</v>
      </c>
      <c r="B22" s="205">
        <v>56.4</v>
      </c>
      <c r="C22" s="207">
        <v>37.1</v>
      </c>
      <c r="D22" s="197">
        <v>0</v>
      </c>
      <c r="E22" s="206">
        <v>6</v>
      </c>
      <c r="F22" s="188">
        <v>0</v>
      </c>
      <c r="G22" s="121">
        <v>17921</v>
      </c>
      <c r="H22" s="160">
        <v>14</v>
      </c>
      <c r="I22" s="133">
        <v>0</v>
      </c>
    </row>
    <row r="23" spans="1:9" ht="16.5" customHeight="1">
      <c r="A23" s="105">
        <v>41203</v>
      </c>
      <c r="B23" s="205">
        <v>57.5</v>
      </c>
      <c r="C23" s="207">
        <v>36.799999999999997</v>
      </c>
      <c r="D23" s="197">
        <v>0</v>
      </c>
      <c r="E23" s="206">
        <v>6</v>
      </c>
      <c r="F23" s="188">
        <v>0</v>
      </c>
      <c r="G23" s="121">
        <v>17702</v>
      </c>
      <c r="H23" s="160">
        <v>13.5</v>
      </c>
      <c r="I23" s="133">
        <v>0</v>
      </c>
    </row>
    <row r="24" spans="1:9" ht="16.5" customHeight="1">
      <c r="A24" s="105">
        <v>41204</v>
      </c>
      <c r="B24" s="205">
        <v>56.8</v>
      </c>
      <c r="C24" s="207">
        <v>37.5</v>
      </c>
      <c r="D24" s="197">
        <v>0</v>
      </c>
      <c r="E24" s="206">
        <v>4</v>
      </c>
      <c r="F24" s="188">
        <v>0</v>
      </c>
      <c r="G24" s="121">
        <v>17271</v>
      </c>
      <c r="H24" s="160">
        <v>14.899999999999636</v>
      </c>
      <c r="I24" s="133">
        <v>0</v>
      </c>
    </row>
    <row r="25" spans="1:9" ht="16.5" customHeight="1">
      <c r="A25" s="105">
        <v>41205</v>
      </c>
      <c r="B25" s="205">
        <v>56.4</v>
      </c>
      <c r="C25" s="207">
        <v>37.200000000000003</v>
      </c>
      <c r="D25" s="197">
        <v>0</v>
      </c>
      <c r="E25" s="131">
        <v>6</v>
      </c>
      <c r="F25" s="188">
        <v>0</v>
      </c>
      <c r="G25" s="121">
        <v>17751</v>
      </c>
      <c r="H25" s="160">
        <v>16.100000000000364</v>
      </c>
      <c r="I25" s="133">
        <v>0</v>
      </c>
    </row>
    <row r="26" spans="1:9" ht="16.5" customHeight="1">
      <c r="A26" s="105">
        <v>41206</v>
      </c>
      <c r="B26" s="199">
        <v>57.6</v>
      </c>
      <c r="C26" s="129">
        <v>37.1</v>
      </c>
      <c r="D26" s="197">
        <v>0</v>
      </c>
      <c r="E26" s="131">
        <v>4</v>
      </c>
      <c r="F26" s="188">
        <v>0</v>
      </c>
      <c r="G26" s="121">
        <v>17636</v>
      </c>
      <c r="H26" s="160">
        <v>18</v>
      </c>
      <c r="I26" s="133">
        <v>0</v>
      </c>
    </row>
    <row r="27" spans="1:9" ht="16.5" customHeight="1">
      <c r="A27" s="105">
        <v>41207</v>
      </c>
      <c r="B27" s="199">
        <v>57.3</v>
      </c>
      <c r="C27" s="129">
        <v>37.5</v>
      </c>
      <c r="D27" s="197">
        <v>0</v>
      </c>
      <c r="E27" s="131">
        <v>6</v>
      </c>
      <c r="F27" s="188">
        <v>0</v>
      </c>
      <c r="G27" s="187">
        <v>16927</v>
      </c>
      <c r="H27" s="160">
        <v>19.199999999999818</v>
      </c>
      <c r="I27" s="133">
        <v>0</v>
      </c>
    </row>
    <row r="28" spans="1:9" ht="16.5" customHeight="1">
      <c r="A28" s="105">
        <v>41208</v>
      </c>
      <c r="B28" s="205">
        <v>55.4</v>
      </c>
      <c r="C28" s="207">
        <v>37.5</v>
      </c>
      <c r="D28" s="197">
        <v>0</v>
      </c>
      <c r="E28" s="206">
        <v>5</v>
      </c>
      <c r="F28" s="188">
        <v>0</v>
      </c>
      <c r="G28" s="121">
        <v>17476</v>
      </c>
      <c r="H28" s="160">
        <v>19.099999999999909</v>
      </c>
      <c r="I28" s="133">
        <v>0</v>
      </c>
    </row>
    <row r="29" spans="1:9" ht="16.5" customHeight="1">
      <c r="A29" s="105">
        <v>41209</v>
      </c>
      <c r="B29" s="205">
        <v>55.8</v>
      </c>
      <c r="C29" s="207">
        <v>37.4</v>
      </c>
      <c r="D29" s="197">
        <v>0</v>
      </c>
      <c r="E29" s="206">
        <v>4</v>
      </c>
      <c r="F29" s="188">
        <v>0</v>
      </c>
      <c r="G29" s="121">
        <v>17392</v>
      </c>
      <c r="H29" s="160">
        <v>22.400000000000091</v>
      </c>
      <c r="I29" s="133">
        <v>0</v>
      </c>
    </row>
    <row r="30" spans="1:9" ht="16.5" customHeight="1">
      <c r="A30" s="105">
        <v>41210</v>
      </c>
      <c r="B30" s="205">
        <v>56.5</v>
      </c>
      <c r="C30" s="207">
        <v>36.700000000000003</v>
      </c>
      <c r="D30" s="197">
        <v>0</v>
      </c>
      <c r="E30" s="206">
        <v>4</v>
      </c>
      <c r="F30" s="188">
        <v>0</v>
      </c>
      <c r="G30" s="121">
        <v>16881</v>
      </c>
      <c r="H30" s="160">
        <v>23.699999999999818</v>
      </c>
      <c r="I30" s="133">
        <v>0</v>
      </c>
    </row>
    <row r="31" spans="1:9" ht="16.5" customHeight="1">
      <c r="A31" s="105">
        <v>41211</v>
      </c>
      <c r="B31" s="205">
        <v>53.8</v>
      </c>
      <c r="C31" s="207">
        <v>36.700000000000003</v>
      </c>
      <c r="D31" s="197">
        <v>0</v>
      </c>
      <c r="E31" s="206">
        <v>5</v>
      </c>
      <c r="F31" s="188">
        <v>0</v>
      </c>
      <c r="G31" s="121">
        <v>18440</v>
      </c>
      <c r="H31" s="160">
        <v>26.800000000000182</v>
      </c>
      <c r="I31" s="133">
        <v>0</v>
      </c>
    </row>
    <row r="32" spans="1:9" ht="16.5" customHeight="1">
      <c r="A32" s="105">
        <v>41212</v>
      </c>
      <c r="B32" s="205">
        <v>57.1</v>
      </c>
      <c r="C32" s="207">
        <v>36.9</v>
      </c>
      <c r="D32" s="197">
        <v>0</v>
      </c>
      <c r="E32" s="206">
        <v>6</v>
      </c>
      <c r="F32" s="188">
        <v>0</v>
      </c>
      <c r="G32" s="121">
        <v>17429</v>
      </c>
      <c r="H32" s="160">
        <v>26.599999999999909</v>
      </c>
      <c r="I32" s="133">
        <v>0</v>
      </c>
    </row>
    <row r="33" spans="1:9" ht="16.5" customHeight="1" thickBot="1">
      <c r="A33" s="105">
        <v>41213</v>
      </c>
      <c r="B33" s="208">
        <v>56.2</v>
      </c>
      <c r="C33" s="209">
        <v>37.200000000000003</v>
      </c>
      <c r="D33" s="203">
        <v>0</v>
      </c>
      <c r="E33" s="210">
        <v>5</v>
      </c>
      <c r="F33" s="188">
        <v>0</v>
      </c>
      <c r="G33" s="121">
        <v>16953</v>
      </c>
      <c r="H33" s="160">
        <v>26.5</v>
      </c>
      <c r="I33" s="133">
        <v>0</v>
      </c>
    </row>
    <row r="34" spans="1:9" ht="6" customHeight="1" thickBot="1">
      <c r="F34" s="161"/>
      <c r="G34" s="161"/>
      <c r="H34" s="161"/>
      <c r="I34" s="162"/>
    </row>
    <row r="35" spans="1:9" ht="14.25" customHeight="1">
      <c r="A35" s="107" t="s">
        <v>86</v>
      </c>
      <c r="B35" s="108"/>
      <c r="C35" s="108"/>
      <c r="D35" s="108"/>
      <c r="E35" s="108"/>
      <c r="F35" s="164">
        <f>SUM(F21:F34)</f>
        <v>0</v>
      </c>
      <c r="G35" s="165">
        <f>SUM(G3:G33)</f>
        <v>537021</v>
      </c>
      <c r="H35" s="166">
        <f>SUM(H3:H33)</f>
        <v>459.40000000000038</v>
      </c>
      <c r="I35" s="167">
        <f>SUM(I3:I33)</f>
        <v>0</v>
      </c>
    </row>
    <row r="36" spans="1:9" ht="15" customHeight="1" thickBot="1">
      <c r="A36" s="109" t="s">
        <v>87</v>
      </c>
      <c r="B36" s="168">
        <f>AVERAGE(B3:B33)</f>
        <v>56.096774193548384</v>
      </c>
      <c r="C36" s="168">
        <f>AVERAGE(C3:C33)</f>
        <v>38.367741935483885</v>
      </c>
      <c r="D36" s="168">
        <f>AVERAGE(D3:D33)</f>
        <v>0</v>
      </c>
      <c r="E36" s="168">
        <f>AVERAGE(E3:E33)</f>
        <v>8.2258064516129039</v>
      </c>
      <c r="F36" s="110"/>
      <c r="G36" s="110"/>
      <c r="H36" s="111"/>
      <c r="I36" s="169"/>
    </row>
    <row r="37" spans="1:9" ht="3.75" customHeight="1" thickBot="1">
      <c r="A37" s="112"/>
      <c r="B37" s="113"/>
      <c r="C37" s="113"/>
      <c r="D37" s="114"/>
      <c r="E37" s="115"/>
      <c r="F37" s="116"/>
      <c r="G37" s="117"/>
      <c r="H37" s="114"/>
    </row>
    <row r="38" spans="1:9" ht="15">
      <c r="A38" s="171"/>
      <c r="B38" s="172"/>
      <c r="C38" s="173" t="s">
        <v>93</v>
      </c>
      <c r="D38" s="174"/>
      <c r="E38" s="192"/>
      <c r="F38" s="173" t="s">
        <v>94</v>
      </c>
      <c r="G38" s="176"/>
      <c r="H38" s="177"/>
    </row>
    <row r="39" spans="1:9">
      <c r="A39" s="178"/>
      <c r="B39" s="112"/>
      <c r="C39" s="112"/>
      <c r="D39" s="112"/>
      <c r="E39" s="112"/>
      <c r="F39" s="112"/>
      <c r="G39" s="112"/>
      <c r="H39" s="180"/>
    </row>
    <row r="40" spans="1:9" ht="15" thickBot="1">
      <c r="A40" s="181"/>
      <c r="B40" s="182"/>
      <c r="C40" s="182"/>
      <c r="D40" s="182"/>
      <c r="E40" s="182"/>
      <c r="F40" s="182"/>
      <c r="G40" s="182"/>
      <c r="H40" s="184"/>
    </row>
  </sheetData>
  <mergeCells count="1">
    <mergeCell ref="B1:E1"/>
  </mergeCells>
  <phoneticPr fontId="12" type="noConversion"/>
  <pageMargins left="0.75" right="0.75" top="1" bottom="1" header="0.5" footer="0.5"/>
  <pageSetup paperSize="9" scale="72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39"/>
  <sheetViews>
    <sheetView topLeftCell="A19" workbookViewId="0">
      <selection activeCell="I3" sqref="I3:I32"/>
    </sheetView>
  </sheetViews>
  <sheetFormatPr defaultColWidth="9.140625" defaultRowHeight="14.25"/>
  <cols>
    <col min="1" max="1" width="12.28515625" style="106" customWidth="1"/>
    <col min="2" max="2" width="9.140625" style="106"/>
    <col min="3" max="3" width="11.5703125" style="106" customWidth="1"/>
    <col min="4" max="4" width="11" style="106" customWidth="1"/>
    <col min="5" max="5" width="14.28515625" style="106" bestFit="1" customWidth="1"/>
    <col min="6" max="6" width="26.140625" style="106" customWidth="1"/>
    <col min="7" max="7" width="25.28515625" style="106" bestFit="1" customWidth="1"/>
    <col min="8" max="8" width="37" style="106" customWidth="1"/>
    <col min="9" max="9" width="19.85546875" style="106" customWidth="1"/>
    <col min="10" max="16384" width="9.140625" style="106"/>
  </cols>
  <sheetData>
    <row r="1" spans="1:9" ht="59.25" customHeight="1">
      <c r="A1" s="97"/>
      <c r="B1" s="297" t="s">
        <v>77</v>
      </c>
      <c r="C1" s="297"/>
      <c r="D1" s="297"/>
      <c r="E1" s="297"/>
      <c r="F1" s="98" t="s">
        <v>78</v>
      </c>
      <c r="G1" s="98" t="s">
        <v>79</v>
      </c>
      <c r="H1" s="99" t="s">
        <v>80</v>
      </c>
      <c r="I1" s="98" t="s">
        <v>57</v>
      </c>
    </row>
    <row r="2" spans="1:9" ht="16.5" customHeight="1" thickBot="1">
      <c r="A2" s="103" t="s">
        <v>81</v>
      </c>
      <c r="B2" s="101" t="s">
        <v>82</v>
      </c>
      <c r="C2" s="101" t="s">
        <v>83</v>
      </c>
      <c r="D2" s="101" t="s">
        <v>84</v>
      </c>
      <c r="E2" s="102" t="s">
        <v>85</v>
      </c>
      <c r="F2" s="103" t="s">
        <v>40</v>
      </c>
      <c r="G2" s="103" t="s">
        <v>40</v>
      </c>
      <c r="H2" s="104" t="s">
        <v>46</v>
      </c>
      <c r="I2" s="100" t="s">
        <v>88</v>
      </c>
    </row>
    <row r="3" spans="1:9" ht="16.5" customHeight="1">
      <c r="A3" s="105">
        <v>41214</v>
      </c>
      <c r="B3" s="193">
        <v>54.8</v>
      </c>
      <c r="C3" s="194">
        <v>37.4</v>
      </c>
      <c r="D3" s="194">
        <v>0</v>
      </c>
      <c r="E3" s="195">
        <v>12</v>
      </c>
      <c r="F3" s="188">
        <v>0</v>
      </c>
      <c r="G3" s="121">
        <v>15724</v>
      </c>
      <c r="H3" s="160">
        <v>24.900000000000091</v>
      </c>
      <c r="I3" s="133">
        <v>0</v>
      </c>
    </row>
    <row r="4" spans="1:9" ht="16.5" customHeight="1">
      <c r="A4" s="105">
        <v>41215</v>
      </c>
      <c r="B4" s="199">
        <v>55.1</v>
      </c>
      <c r="C4" s="129">
        <v>37.6</v>
      </c>
      <c r="D4" s="197">
        <v>0</v>
      </c>
      <c r="E4" s="131">
        <v>17</v>
      </c>
      <c r="F4" s="188">
        <v>0</v>
      </c>
      <c r="G4" s="121">
        <v>16570</v>
      </c>
      <c r="H4" s="160">
        <v>22.5</v>
      </c>
      <c r="I4" s="133">
        <v>0</v>
      </c>
    </row>
    <row r="5" spans="1:9" ht="16.5" customHeight="1">
      <c r="A5" s="105">
        <v>41216</v>
      </c>
      <c r="B5" s="199">
        <v>54.3</v>
      </c>
      <c r="C5" s="129">
        <v>37.299999999999997</v>
      </c>
      <c r="D5" s="197">
        <v>0</v>
      </c>
      <c r="E5" s="131">
        <v>18</v>
      </c>
      <c r="F5" s="188">
        <v>0</v>
      </c>
      <c r="G5" s="121">
        <v>17461</v>
      </c>
      <c r="H5" s="160">
        <v>20.300000000000182</v>
      </c>
      <c r="I5" s="133">
        <v>0</v>
      </c>
    </row>
    <row r="6" spans="1:9" ht="16.5" customHeight="1">
      <c r="A6" s="105">
        <v>41217</v>
      </c>
      <c r="B6" s="199">
        <v>56.1</v>
      </c>
      <c r="C6" s="129">
        <v>37.4</v>
      </c>
      <c r="D6" s="197">
        <v>0</v>
      </c>
      <c r="E6" s="131">
        <v>19</v>
      </c>
      <c r="F6" s="188">
        <v>0</v>
      </c>
      <c r="G6" s="236">
        <v>17207</v>
      </c>
      <c r="H6" s="160">
        <v>21.199999999999818</v>
      </c>
      <c r="I6" s="133">
        <v>0</v>
      </c>
    </row>
    <row r="7" spans="1:9" ht="16.5" customHeight="1">
      <c r="A7" s="105">
        <v>41218</v>
      </c>
      <c r="B7" s="199">
        <v>56</v>
      </c>
      <c r="C7" s="129">
        <v>37.4</v>
      </c>
      <c r="D7" s="197">
        <v>0</v>
      </c>
      <c r="E7" s="131">
        <v>27</v>
      </c>
      <c r="F7" s="188">
        <v>0</v>
      </c>
      <c r="G7" s="121">
        <v>17354</v>
      </c>
      <c r="H7" s="160">
        <v>21.599999999999909</v>
      </c>
      <c r="I7" s="133">
        <v>0</v>
      </c>
    </row>
    <row r="8" spans="1:9" ht="16.5" customHeight="1">
      <c r="A8" s="105">
        <v>41219</v>
      </c>
      <c r="B8" s="199">
        <v>54.7</v>
      </c>
      <c r="C8" s="129">
        <v>37.6</v>
      </c>
      <c r="D8" s="197">
        <v>0</v>
      </c>
      <c r="E8" s="131">
        <v>36</v>
      </c>
      <c r="F8" s="188">
        <v>0</v>
      </c>
      <c r="G8" s="121">
        <v>17022</v>
      </c>
      <c r="H8" s="160">
        <v>21.700000000000273</v>
      </c>
      <c r="I8" s="133">
        <v>0</v>
      </c>
    </row>
    <row r="9" spans="1:9" ht="16.5" customHeight="1">
      <c r="A9" s="105">
        <v>41220</v>
      </c>
      <c r="B9" s="199">
        <v>54.8</v>
      </c>
      <c r="C9" s="129">
        <v>37.299999999999997</v>
      </c>
      <c r="D9" s="197">
        <v>0</v>
      </c>
      <c r="E9" s="131">
        <v>48</v>
      </c>
      <c r="F9" s="188">
        <v>0</v>
      </c>
      <c r="G9" s="121">
        <v>17528</v>
      </c>
      <c r="H9" s="160">
        <v>1.3000000000001819</v>
      </c>
      <c r="I9" s="133">
        <v>0</v>
      </c>
    </row>
    <row r="10" spans="1:9" ht="16.5" customHeight="1">
      <c r="A10" s="105">
        <v>41221</v>
      </c>
      <c r="B10" s="199">
        <v>56.3</v>
      </c>
      <c r="C10" s="129">
        <v>38.799999999999997</v>
      </c>
      <c r="D10" s="197">
        <v>0</v>
      </c>
      <c r="E10" s="131">
        <v>53</v>
      </c>
      <c r="F10" s="188">
        <v>0</v>
      </c>
      <c r="G10" s="121">
        <v>16705</v>
      </c>
      <c r="H10" s="160">
        <v>46.899999999999636</v>
      </c>
      <c r="I10" s="133">
        <v>0</v>
      </c>
    </row>
    <row r="11" spans="1:9" ht="16.5" customHeight="1">
      <c r="A11" s="105">
        <v>41222</v>
      </c>
      <c r="B11" s="199">
        <v>57.4</v>
      </c>
      <c r="C11" s="129">
        <v>37.799999999999997</v>
      </c>
      <c r="D11" s="197">
        <v>0</v>
      </c>
      <c r="E11" s="131">
        <v>84</v>
      </c>
      <c r="F11" s="188">
        <v>0</v>
      </c>
      <c r="G11" s="121">
        <v>16933</v>
      </c>
      <c r="H11" s="160">
        <v>23.100000000000364</v>
      </c>
      <c r="I11" s="133">
        <v>0</v>
      </c>
    </row>
    <row r="12" spans="1:9" ht="16.5" customHeight="1">
      <c r="A12" s="105">
        <v>41223</v>
      </c>
      <c r="B12" s="199">
        <v>55.4</v>
      </c>
      <c r="C12" s="129">
        <v>38.4</v>
      </c>
      <c r="D12" s="197">
        <v>0</v>
      </c>
      <c r="E12" s="131">
        <v>96</v>
      </c>
      <c r="F12" s="188">
        <v>0</v>
      </c>
      <c r="G12" s="121">
        <v>17801</v>
      </c>
      <c r="H12" s="160">
        <v>23.099999999999454</v>
      </c>
      <c r="I12" s="133">
        <v>0</v>
      </c>
    </row>
    <row r="13" spans="1:9" ht="16.5" customHeight="1">
      <c r="A13" s="105">
        <v>41224</v>
      </c>
      <c r="B13" s="199">
        <v>57.8</v>
      </c>
      <c r="C13" s="129">
        <v>37.700000000000003</v>
      </c>
      <c r="D13" s="197">
        <v>0</v>
      </c>
      <c r="E13" s="131">
        <v>101</v>
      </c>
      <c r="F13" s="188">
        <v>0</v>
      </c>
      <c r="G13" s="187">
        <v>17741</v>
      </c>
      <c r="H13" s="160">
        <v>23.300000000000182</v>
      </c>
      <c r="I13" s="133">
        <v>0</v>
      </c>
    </row>
    <row r="14" spans="1:9" ht="16.5" customHeight="1">
      <c r="A14" s="105">
        <v>41225</v>
      </c>
      <c r="B14" s="199">
        <v>57</v>
      </c>
      <c r="C14" s="129">
        <v>38.5</v>
      </c>
      <c r="D14" s="197">
        <v>0</v>
      </c>
      <c r="E14" s="131">
        <v>159</v>
      </c>
      <c r="F14" s="188">
        <v>0</v>
      </c>
      <c r="G14" s="121">
        <v>17997</v>
      </c>
      <c r="H14" s="160">
        <v>23</v>
      </c>
      <c r="I14" s="133">
        <v>0</v>
      </c>
    </row>
    <row r="15" spans="1:9" ht="16.5" customHeight="1">
      <c r="A15" s="105">
        <v>41226</v>
      </c>
      <c r="B15" s="199">
        <v>56.9</v>
      </c>
      <c r="C15" s="129">
        <v>38.5</v>
      </c>
      <c r="D15" s="197">
        <v>0</v>
      </c>
      <c r="E15" s="131">
        <v>195</v>
      </c>
      <c r="F15" s="188">
        <v>0</v>
      </c>
      <c r="G15" s="121">
        <v>17899</v>
      </c>
      <c r="H15" s="160">
        <v>23.100000000000364</v>
      </c>
      <c r="I15" s="133">
        <v>0</v>
      </c>
    </row>
    <row r="16" spans="1:9" ht="16.5" customHeight="1">
      <c r="A16" s="105">
        <v>41227</v>
      </c>
      <c r="B16" s="199">
        <v>57.4</v>
      </c>
      <c r="C16" s="129">
        <v>37.6</v>
      </c>
      <c r="D16" s="197">
        <v>0</v>
      </c>
      <c r="E16" s="131">
        <v>193</v>
      </c>
      <c r="F16" s="188">
        <v>0</v>
      </c>
      <c r="G16" s="121">
        <v>10177</v>
      </c>
      <c r="H16" s="160">
        <v>14.5</v>
      </c>
      <c r="I16" s="133">
        <v>0</v>
      </c>
    </row>
    <row r="17" spans="1:9" ht="16.5" customHeight="1">
      <c r="A17" s="105">
        <v>41228</v>
      </c>
      <c r="B17" s="199">
        <v>58.9</v>
      </c>
      <c r="C17" s="129">
        <v>37.299999999999997</v>
      </c>
      <c r="D17" s="197">
        <v>0</v>
      </c>
      <c r="E17" s="131">
        <v>201</v>
      </c>
      <c r="F17" s="188">
        <v>0</v>
      </c>
      <c r="G17" s="121">
        <v>14002</v>
      </c>
      <c r="H17" s="160">
        <v>21.699999999999818</v>
      </c>
      <c r="I17" s="133">
        <v>0</v>
      </c>
    </row>
    <row r="18" spans="1:9" ht="16.5" customHeight="1">
      <c r="A18" s="105">
        <v>41229</v>
      </c>
      <c r="B18" s="199">
        <v>57.2</v>
      </c>
      <c r="C18" s="129">
        <v>37.799999999999997</v>
      </c>
      <c r="D18" s="197">
        <v>0</v>
      </c>
      <c r="E18" s="131">
        <v>222</v>
      </c>
      <c r="F18" s="188">
        <v>0</v>
      </c>
      <c r="G18" s="121">
        <v>16434</v>
      </c>
      <c r="H18" s="160">
        <v>26.300000000000182</v>
      </c>
      <c r="I18" s="133">
        <v>0</v>
      </c>
    </row>
    <row r="19" spans="1:9" ht="16.5" customHeight="1">
      <c r="A19" s="105">
        <v>41230</v>
      </c>
      <c r="B19" s="199">
        <v>57.5</v>
      </c>
      <c r="C19" s="129">
        <v>38.5</v>
      </c>
      <c r="D19" s="197">
        <v>0</v>
      </c>
      <c r="E19" s="131">
        <v>219</v>
      </c>
      <c r="F19" s="188">
        <v>0</v>
      </c>
      <c r="G19" s="121">
        <v>18365</v>
      </c>
      <c r="H19" s="160">
        <v>25.199999999999818</v>
      </c>
      <c r="I19" s="133">
        <v>0</v>
      </c>
    </row>
    <row r="20" spans="1:9" ht="16.5" customHeight="1">
      <c r="A20" s="105">
        <v>41231</v>
      </c>
      <c r="B20" s="199">
        <v>57.8</v>
      </c>
      <c r="C20" s="129">
        <v>38.200000000000003</v>
      </c>
      <c r="D20" s="197">
        <v>0</v>
      </c>
      <c r="E20" s="131">
        <v>251</v>
      </c>
      <c r="F20" s="188">
        <v>0</v>
      </c>
      <c r="G20" s="236">
        <v>18254</v>
      </c>
      <c r="H20" s="160">
        <v>26.199999999999818</v>
      </c>
      <c r="I20" s="133">
        <v>0</v>
      </c>
    </row>
    <row r="21" spans="1:9" ht="16.5" customHeight="1">
      <c r="A21" s="105">
        <v>41232</v>
      </c>
      <c r="B21" s="199">
        <v>56.6</v>
      </c>
      <c r="C21" s="129">
        <v>38.799999999999997</v>
      </c>
      <c r="D21" s="197">
        <v>0</v>
      </c>
      <c r="E21" s="131">
        <v>221</v>
      </c>
      <c r="F21" s="188">
        <v>0</v>
      </c>
      <c r="G21" s="121">
        <v>18810</v>
      </c>
      <c r="H21" s="160">
        <v>28.5</v>
      </c>
      <c r="I21" s="133">
        <v>0</v>
      </c>
    </row>
    <row r="22" spans="1:9" ht="16.5" customHeight="1">
      <c r="A22" s="105">
        <v>41233</v>
      </c>
      <c r="B22" s="199">
        <v>56.8</v>
      </c>
      <c r="C22" s="129">
        <v>36.9</v>
      </c>
      <c r="D22" s="197">
        <v>0</v>
      </c>
      <c r="E22" s="131">
        <v>205</v>
      </c>
      <c r="F22" s="188">
        <v>0</v>
      </c>
      <c r="G22" s="121">
        <v>18507</v>
      </c>
      <c r="H22" s="160">
        <v>25.699999999999818</v>
      </c>
      <c r="I22" s="133">
        <v>0</v>
      </c>
    </row>
    <row r="23" spans="1:9" ht="16.5" customHeight="1">
      <c r="A23" s="105">
        <v>41234</v>
      </c>
      <c r="B23" s="199">
        <v>56.9</v>
      </c>
      <c r="C23" s="129">
        <v>38.799999999999997</v>
      </c>
      <c r="D23" s="197">
        <v>0</v>
      </c>
      <c r="E23" s="131">
        <v>221</v>
      </c>
      <c r="F23" s="188">
        <v>0</v>
      </c>
      <c r="G23" s="121">
        <v>18569</v>
      </c>
      <c r="H23" s="160">
        <v>26</v>
      </c>
      <c r="I23" s="133">
        <v>0</v>
      </c>
    </row>
    <row r="24" spans="1:9" ht="16.5" customHeight="1">
      <c r="A24" s="105">
        <v>41235</v>
      </c>
      <c r="B24" s="199">
        <v>57.3</v>
      </c>
      <c r="C24" s="129">
        <v>36.799999999999997</v>
      </c>
      <c r="D24" s="197">
        <v>0</v>
      </c>
      <c r="E24" s="131">
        <v>229</v>
      </c>
      <c r="F24" s="188">
        <v>0</v>
      </c>
      <c r="G24" s="121">
        <v>18407</v>
      </c>
      <c r="H24" s="160">
        <v>25</v>
      </c>
      <c r="I24" s="133">
        <v>0</v>
      </c>
    </row>
    <row r="25" spans="1:9" ht="16.5" customHeight="1">
      <c r="A25" s="105">
        <v>41236</v>
      </c>
      <c r="B25" s="199">
        <v>57</v>
      </c>
      <c r="C25" s="129">
        <v>39.299999999999997</v>
      </c>
      <c r="D25" s="197">
        <v>0</v>
      </c>
      <c r="E25" s="131">
        <v>314</v>
      </c>
      <c r="F25" s="188">
        <v>0</v>
      </c>
      <c r="G25" s="121">
        <v>18629</v>
      </c>
      <c r="H25" s="160">
        <v>25.900000000000546</v>
      </c>
      <c r="I25" s="133">
        <v>0</v>
      </c>
    </row>
    <row r="26" spans="1:9" ht="16.5" customHeight="1">
      <c r="A26" s="105">
        <v>41237</v>
      </c>
      <c r="B26" s="199">
        <v>58</v>
      </c>
      <c r="C26" s="129">
        <v>37.9</v>
      </c>
      <c r="D26" s="197">
        <v>0</v>
      </c>
      <c r="E26" s="131">
        <v>311</v>
      </c>
      <c r="F26" s="188">
        <v>0</v>
      </c>
      <c r="G26" s="121">
        <v>18672</v>
      </c>
      <c r="H26" s="160">
        <v>23.5</v>
      </c>
      <c r="I26" s="133">
        <v>0</v>
      </c>
    </row>
    <row r="27" spans="1:9" ht="16.5" customHeight="1">
      <c r="A27" s="105">
        <v>41238</v>
      </c>
      <c r="B27" s="199">
        <v>58.2</v>
      </c>
      <c r="C27" s="129">
        <v>37.700000000000003</v>
      </c>
      <c r="D27" s="197">
        <v>0</v>
      </c>
      <c r="E27" s="131">
        <v>304</v>
      </c>
      <c r="F27" s="188">
        <v>0</v>
      </c>
      <c r="G27" s="187">
        <v>18855</v>
      </c>
      <c r="H27" s="160">
        <v>25.099999999999454</v>
      </c>
      <c r="I27" s="133">
        <v>0</v>
      </c>
    </row>
    <row r="28" spans="1:9" ht="16.5" customHeight="1">
      <c r="A28" s="105">
        <v>41239</v>
      </c>
      <c r="B28" s="199">
        <v>58.5</v>
      </c>
      <c r="C28" s="129">
        <v>38.6</v>
      </c>
      <c r="D28" s="197">
        <v>0</v>
      </c>
      <c r="E28" s="131">
        <v>312</v>
      </c>
      <c r="F28" s="188">
        <v>0</v>
      </c>
      <c r="G28" s="121">
        <v>18528</v>
      </c>
      <c r="H28" s="160">
        <v>25.100000000000364</v>
      </c>
      <c r="I28" s="133">
        <v>0</v>
      </c>
    </row>
    <row r="29" spans="1:9" ht="16.5" customHeight="1">
      <c r="A29" s="105">
        <v>41240</v>
      </c>
      <c r="B29" s="199">
        <v>56.6</v>
      </c>
      <c r="C29" s="129">
        <v>38.200000000000003</v>
      </c>
      <c r="D29" s="197">
        <v>0</v>
      </c>
      <c r="E29" s="131">
        <v>280</v>
      </c>
      <c r="F29" s="188">
        <v>0</v>
      </c>
      <c r="G29" s="121">
        <v>18890</v>
      </c>
      <c r="H29" s="160">
        <v>24.800000000000182</v>
      </c>
      <c r="I29" s="133">
        <v>0</v>
      </c>
    </row>
    <row r="30" spans="1:9" ht="16.5" customHeight="1">
      <c r="A30" s="105">
        <v>41241</v>
      </c>
      <c r="B30" s="199">
        <v>57.3</v>
      </c>
      <c r="C30" s="129">
        <v>39</v>
      </c>
      <c r="D30" s="197">
        <v>0</v>
      </c>
      <c r="E30" s="131">
        <v>335</v>
      </c>
      <c r="F30" s="188">
        <v>0</v>
      </c>
      <c r="G30" s="121">
        <v>18598</v>
      </c>
      <c r="H30" s="160">
        <v>25.5</v>
      </c>
      <c r="I30" s="133">
        <v>0</v>
      </c>
    </row>
    <row r="31" spans="1:9" ht="16.5" customHeight="1">
      <c r="A31" s="105">
        <v>41242</v>
      </c>
      <c r="B31" s="199">
        <v>57.7</v>
      </c>
      <c r="C31" s="129">
        <v>38</v>
      </c>
      <c r="D31" s="197">
        <v>0</v>
      </c>
      <c r="E31" s="131">
        <v>253</v>
      </c>
      <c r="F31" s="188">
        <v>0</v>
      </c>
      <c r="G31" s="121">
        <v>18688</v>
      </c>
      <c r="H31" s="160">
        <v>22</v>
      </c>
      <c r="I31" s="133">
        <v>0</v>
      </c>
    </row>
    <row r="32" spans="1:9" ht="16.5" customHeight="1" thickBot="1">
      <c r="A32" s="105">
        <v>41243</v>
      </c>
      <c r="B32" s="200">
        <v>57.3</v>
      </c>
      <c r="C32" s="201">
        <v>37.799999999999997</v>
      </c>
      <c r="D32" s="203">
        <v>0</v>
      </c>
      <c r="E32" s="202">
        <v>309</v>
      </c>
      <c r="F32" s="188">
        <v>0</v>
      </c>
      <c r="G32" s="121">
        <v>18574</v>
      </c>
      <c r="H32" s="160">
        <v>25.899999999999636</v>
      </c>
      <c r="I32" s="133">
        <v>0</v>
      </c>
    </row>
    <row r="33" spans="1:9" ht="6" customHeight="1" thickBot="1">
      <c r="F33" s="161"/>
      <c r="G33" s="161"/>
      <c r="H33" s="161"/>
      <c r="I33" s="162"/>
    </row>
    <row r="34" spans="1:9" ht="14.25" customHeight="1">
      <c r="A34" s="107" t="s">
        <v>86</v>
      </c>
      <c r="B34" s="108"/>
      <c r="C34" s="108"/>
      <c r="D34" s="108"/>
      <c r="E34" s="108"/>
      <c r="F34" s="164">
        <f>SUM(F21:F33)</f>
        <v>0</v>
      </c>
      <c r="G34" s="165">
        <f>SUM(G3:G32)</f>
        <v>524901</v>
      </c>
      <c r="H34" s="166">
        <f>SUM(H3:H32)</f>
        <v>712.90000000000009</v>
      </c>
      <c r="I34" s="167">
        <f>SUM(I3:I32)</f>
        <v>0</v>
      </c>
    </row>
    <row r="35" spans="1:9" ht="15" customHeight="1" thickBot="1">
      <c r="A35" s="109" t="s">
        <v>87</v>
      </c>
      <c r="B35" s="168">
        <f>AVERAGE(B3:B32)</f>
        <v>56.786666666666655</v>
      </c>
      <c r="C35" s="168">
        <f>AVERAGE(C3:C32)</f>
        <v>37.963333333333324</v>
      </c>
      <c r="D35" s="168">
        <f>AVERAGE(D3:D32)</f>
        <v>0</v>
      </c>
      <c r="E35" s="168">
        <f>AVERAGE(E3:E32)</f>
        <v>174.83333333333334</v>
      </c>
      <c r="F35" s="110"/>
      <c r="G35" s="110"/>
      <c r="H35" s="111"/>
      <c r="I35" s="169"/>
    </row>
    <row r="36" spans="1:9" ht="3.75" customHeight="1" thickBot="1">
      <c r="A36" s="112"/>
      <c r="B36" s="113"/>
      <c r="C36" s="113"/>
      <c r="D36" s="114"/>
      <c r="E36" s="115"/>
      <c r="F36" s="116"/>
      <c r="G36" s="117"/>
      <c r="H36" s="114"/>
    </row>
    <row r="37" spans="1:9" ht="15">
      <c r="A37" s="171"/>
      <c r="B37" s="172"/>
      <c r="C37" s="173" t="s">
        <v>93</v>
      </c>
      <c r="D37" s="174"/>
      <c r="E37" s="192"/>
      <c r="F37" s="173" t="s">
        <v>94</v>
      </c>
      <c r="G37" s="176"/>
      <c r="H37" s="177"/>
    </row>
    <row r="38" spans="1:9">
      <c r="A38" s="178"/>
      <c r="B38" s="112"/>
      <c r="C38" s="112"/>
      <c r="D38" s="112"/>
      <c r="E38" s="112"/>
      <c r="F38" s="112"/>
      <c r="G38" s="112"/>
      <c r="H38" s="180"/>
    </row>
    <row r="39" spans="1:9" ht="15" thickBot="1">
      <c r="A39" s="181"/>
      <c r="B39" s="182"/>
      <c r="C39" s="182"/>
      <c r="D39" s="182"/>
      <c r="E39" s="182"/>
      <c r="F39" s="182"/>
      <c r="G39" s="182"/>
      <c r="H39" s="184"/>
    </row>
  </sheetData>
  <mergeCells count="1">
    <mergeCell ref="B1:E1"/>
  </mergeCells>
  <phoneticPr fontId="1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40"/>
  <sheetViews>
    <sheetView topLeftCell="A16" workbookViewId="0">
      <selection activeCell="G36" sqref="G36"/>
    </sheetView>
  </sheetViews>
  <sheetFormatPr defaultColWidth="9.140625" defaultRowHeight="14.25"/>
  <cols>
    <col min="1" max="1" width="12.28515625" style="106" customWidth="1"/>
    <col min="2" max="2" width="9.140625" style="106"/>
    <col min="3" max="3" width="11.5703125" style="106" customWidth="1"/>
    <col min="4" max="4" width="11" style="106" customWidth="1"/>
    <col min="5" max="5" width="14.28515625" style="106" bestFit="1" customWidth="1"/>
    <col min="6" max="6" width="26.140625" style="106" customWidth="1"/>
    <col min="7" max="7" width="25.28515625" style="106" bestFit="1" customWidth="1"/>
    <col min="8" max="8" width="38" style="150" customWidth="1"/>
    <col min="9" max="9" width="19.85546875" style="106" customWidth="1"/>
    <col min="10" max="16384" width="9.140625" style="106"/>
  </cols>
  <sheetData>
    <row r="1" spans="1:9" ht="59.25" customHeight="1">
      <c r="A1" s="97"/>
      <c r="B1" s="297" t="s">
        <v>77</v>
      </c>
      <c r="C1" s="297"/>
      <c r="D1" s="297"/>
      <c r="E1" s="297"/>
      <c r="F1" s="98" t="s">
        <v>78</v>
      </c>
      <c r="G1" s="98" t="s">
        <v>79</v>
      </c>
      <c r="H1" s="146" t="s">
        <v>80</v>
      </c>
      <c r="I1" s="98" t="s">
        <v>57</v>
      </c>
    </row>
    <row r="2" spans="1:9" ht="16.5" customHeight="1" thickBot="1">
      <c r="A2" s="103" t="s">
        <v>81</v>
      </c>
      <c r="B2" s="101" t="s">
        <v>82</v>
      </c>
      <c r="C2" s="101" t="s">
        <v>83</v>
      </c>
      <c r="D2" s="101" t="s">
        <v>84</v>
      </c>
      <c r="E2" s="102" t="s">
        <v>85</v>
      </c>
      <c r="F2" s="103" t="s">
        <v>40</v>
      </c>
      <c r="G2" s="103" t="s">
        <v>40</v>
      </c>
      <c r="H2" s="147" t="s">
        <v>46</v>
      </c>
      <c r="I2" s="100" t="s">
        <v>88</v>
      </c>
    </row>
    <row r="3" spans="1:9" ht="16.5" customHeight="1">
      <c r="A3" s="105">
        <v>41244</v>
      </c>
      <c r="B3" s="193">
        <v>56.1</v>
      </c>
      <c r="C3" s="194">
        <v>38.5</v>
      </c>
      <c r="D3" s="194">
        <v>0</v>
      </c>
      <c r="E3" s="195">
        <v>251</v>
      </c>
      <c r="F3" s="188">
        <v>0</v>
      </c>
      <c r="G3" s="121">
        <v>18102</v>
      </c>
      <c r="H3" s="149">
        <v>27.5</v>
      </c>
      <c r="I3" s="133">
        <v>0</v>
      </c>
    </row>
    <row r="4" spans="1:9" ht="16.5" customHeight="1">
      <c r="A4" s="105">
        <v>41245</v>
      </c>
      <c r="B4" s="205">
        <v>57</v>
      </c>
      <c r="C4" s="129">
        <v>39.200000000000003</v>
      </c>
      <c r="D4" s="197">
        <v>0</v>
      </c>
      <c r="E4" s="131">
        <v>316</v>
      </c>
      <c r="F4" s="188">
        <v>0</v>
      </c>
      <c r="G4" s="121">
        <v>17954</v>
      </c>
      <c r="H4" s="149">
        <v>27.600000000000364</v>
      </c>
      <c r="I4" s="133">
        <v>0</v>
      </c>
    </row>
    <row r="5" spans="1:9" ht="16.5" customHeight="1">
      <c r="A5" s="105">
        <v>41246</v>
      </c>
      <c r="B5" s="205">
        <v>58.6</v>
      </c>
      <c r="C5" s="129">
        <v>39.700000000000003</v>
      </c>
      <c r="D5" s="197">
        <v>0</v>
      </c>
      <c r="E5" s="206">
        <v>345</v>
      </c>
      <c r="F5" s="188">
        <v>0</v>
      </c>
      <c r="G5" s="121">
        <v>18075</v>
      </c>
      <c r="H5" s="149">
        <v>30.099999999999454</v>
      </c>
      <c r="I5" s="133">
        <v>0</v>
      </c>
    </row>
    <row r="6" spans="1:9" ht="16.5" customHeight="1">
      <c r="A6" s="105">
        <v>41247</v>
      </c>
      <c r="B6" s="199">
        <v>57.6</v>
      </c>
      <c r="C6" s="129">
        <v>40.299999999999997</v>
      </c>
      <c r="D6" s="197">
        <v>0</v>
      </c>
      <c r="E6" s="131">
        <v>360</v>
      </c>
      <c r="F6" s="188">
        <v>0</v>
      </c>
      <c r="G6" s="187">
        <v>18300</v>
      </c>
      <c r="H6" s="149">
        <v>29.5</v>
      </c>
      <c r="I6" s="133">
        <v>0</v>
      </c>
    </row>
    <row r="7" spans="1:9" ht="16.5" customHeight="1">
      <c r="A7" s="105">
        <v>41248</v>
      </c>
      <c r="B7" s="199">
        <v>57.8</v>
      </c>
      <c r="C7" s="207">
        <v>39.1</v>
      </c>
      <c r="D7" s="197">
        <v>0</v>
      </c>
      <c r="E7" s="206">
        <v>291</v>
      </c>
      <c r="F7" s="188">
        <v>0</v>
      </c>
      <c r="G7" s="121">
        <v>16330</v>
      </c>
      <c r="H7" s="149">
        <v>29.9</v>
      </c>
      <c r="I7" s="133">
        <v>0</v>
      </c>
    </row>
    <row r="8" spans="1:9" ht="16.5" customHeight="1">
      <c r="A8" s="105">
        <v>41249</v>
      </c>
      <c r="B8" s="199">
        <v>56.8</v>
      </c>
      <c r="C8" s="129">
        <v>40.700000000000003</v>
      </c>
      <c r="D8" s="197">
        <v>0</v>
      </c>
      <c r="E8" s="131">
        <v>353</v>
      </c>
      <c r="F8" s="188">
        <v>0</v>
      </c>
      <c r="G8" s="121">
        <v>15901</v>
      </c>
      <c r="H8" s="149">
        <v>29.099999999999454</v>
      </c>
      <c r="I8" s="133">
        <v>0</v>
      </c>
    </row>
    <row r="9" spans="1:9" ht="16.5" customHeight="1">
      <c r="A9" s="105">
        <v>41250</v>
      </c>
      <c r="B9" s="199">
        <v>57.2</v>
      </c>
      <c r="C9" s="207">
        <v>38.4</v>
      </c>
      <c r="D9" s="197">
        <v>0</v>
      </c>
      <c r="E9" s="206">
        <v>284</v>
      </c>
      <c r="F9" s="188">
        <v>0</v>
      </c>
      <c r="G9" s="121">
        <v>16439</v>
      </c>
      <c r="H9" s="149">
        <v>27.900000000000546</v>
      </c>
      <c r="I9" s="133">
        <v>0</v>
      </c>
    </row>
    <row r="10" spans="1:9" ht="16.5" customHeight="1">
      <c r="A10" s="105">
        <v>41251</v>
      </c>
      <c r="B10" s="199">
        <v>56.5</v>
      </c>
      <c r="C10" s="207">
        <v>39.200000000000003</v>
      </c>
      <c r="D10" s="197">
        <v>0</v>
      </c>
      <c r="E10" s="206">
        <v>290</v>
      </c>
      <c r="F10" s="188">
        <v>0</v>
      </c>
      <c r="G10" s="121">
        <v>17681</v>
      </c>
      <c r="H10" s="149">
        <v>28.899999999999636</v>
      </c>
      <c r="I10" s="133">
        <v>0</v>
      </c>
    </row>
    <row r="11" spans="1:9" ht="16.5" customHeight="1">
      <c r="A11" s="105">
        <v>41252</v>
      </c>
      <c r="B11" s="199">
        <v>57.6</v>
      </c>
      <c r="C11" s="207">
        <v>38.299999999999997</v>
      </c>
      <c r="D11" s="197">
        <v>0</v>
      </c>
      <c r="E11" s="206">
        <v>244</v>
      </c>
      <c r="F11" s="188">
        <v>0</v>
      </c>
      <c r="G11" s="121">
        <v>17897</v>
      </c>
      <c r="H11" s="149">
        <v>28</v>
      </c>
      <c r="I11" s="133">
        <v>0</v>
      </c>
    </row>
    <row r="12" spans="1:9" ht="16.5" customHeight="1">
      <c r="A12" s="105">
        <v>41253</v>
      </c>
      <c r="B12" s="199">
        <v>58.7</v>
      </c>
      <c r="C12" s="207">
        <v>38.200000000000003</v>
      </c>
      <c r="D12" s="197">
        <v>0</v>
      </c>
      <c r="E12" s="206">
        <v>237</v>
      </c>
      <c r="F12" s="188">
        <v>0</v>
      </c>
      <c r="G12" s="121">
        <v>17124</v>
      </c>
      <c r="H12" s="149">
        <v>28.100000000000364</v>
      </c>
      <c r="I12" s="133">
        <v>0</v>
      </c>
    </row>
    <row r="13" spans="1:9" ht="16.5" customHeight="1">
      <c r="A13" s="105">
        <v>41254</v>
      </c>
      <c r="B13" s="199">
        <v>57.3</v>
      </c>
      <c r="C13" s="129">
        <v>38.6</v>
      </c>
      <c r="D13" s="197">
        <v>0</v>
      </c>
      <c r="E13" s="131">
        <v>211</v>
      </c>
      <c r="F13" s="188">
        <v>0</v>
      </c>
      <c r="G13" s="187">
        <v>17689</v>
      </c>
      <c r="H13" s="149">
        <v>28</v>
      </c>
      <c r="I13" s="133">
        <v>0</v>
      </c>
    </row>
    <row r="14" spans="1:9" ht="16.5" customHeight="1">
      <c r="A14" s="105">
        <v>41255</v>
      </c>
      <c r="B14" s="199">
        <v>57.2</v>
      </c>
      <c r="C14" s="207">
        <v>38.1</v>
      </c>
      <c r="D14" s="197">
        <v>0</v>
      </c>
      <c r="E14" s="206">
        <v>233</v>
      </c>
      <c r="F14" s="188">
        <v>0</v>
      </c>
      <c r="G14" s="121">
        <v>16960</v>
      </c>
      <c r="H14" s="149">
        <v>27.399999999999636</v>
      </c>
      <c r="I14" s="133">
        <v>0</v>
      </c>
    </row>
    <row r="15" spans="1:9" ht="16.5" customHeight="1">
      <c r="A15" s="105">
        <v>41256</v>
      </c>
      <c r="B15" s="199">
        <v>58</v>
      </c>
      <c r="C15" s="207">
        <v>38.299999999999997</v>
      </c>
      <c r="D15" s="197">
        <v>0</v>
      </c>
      <c r="E15" s="206">
        <v>252</v>
      </c>
      <c r="F15" s="188">
        <v>0</v>
      </c>
      <c r="G15" s="121">
        <v>16901</v>
      </c>
      <c r="H15" s="149">
        <v>26.300000000000182</v>
      </c>
      <c r="I15" s="133">
        <v>0</v>
      </c>
    </row>
    <row r="16" spans="1:9" ht="16.5" customHeight="1">
      <c r="A16" s="105">
        <v>41257</v>
      </c>
      <c r="B16" s="199">
        <v>55.7</v>
      </c>
      <c r="C16" s="207">
        <v>39.5</v>
      </c>
      <c r="D16" s="197">
        <v>0</v>
      </c>
      <c r="E16" s="206">
        <v>254</v>
      </c>
      <c r="F16" s="188">
        <v>0</v>
      </c>
      <c r="G16" s="121">
        <v>18558</v>
      </c>
      <c r="H16" s="149">
        <v>28.5</v>
      </c>
      <c r="I16" s="133">
        <v>0</v>
      </c>
    </row>
    <row r="17" spans="1:9" ht="16.5" customHeight="1">
      <c r="A17" s="105">
        <v>41258</v>
      </c>
      <c r="B17" s="199">
        <v>56.4</v>
      </c>
      <c r="C17" s="207">
        <v>41</v>
      </c>
      <c r="D17" s="197">
        <v>0</v>
      </c>
      <c r="E17" s="206">
        <v>12</v>
      </c>
      <c r="F17" s="188">
        <v>0</v>
      </c>
      <c r="G17" s="121">
        <v>18432</v>
      </c>
      <c r="H17" s="149">
        <v>27.300000000000182</v>
      </c>
      <c r="I17" s="133">
        <v>0</v>
      </c>
    </row>
    <row r="18" spans="1:9" ht="16.5" customHeight="1">
      <c r="A18" s="105">
        <v>41259</v>
      </c>
      <c r="B18" s="199">
        <v>56.4</v>
      </c>
      <c r="C18" s="207">
        <v>38.4</v>
      </c>
      <c r="D18" s="197">
        <v>0</v>
      </c>
      <c r="E18" s="131">
        <v>11</v>
      </c>
      <c r="F18" s="188">
        <v>0</v>
      </c>
      <c r="G18" s="121">
        <v>18030</v>
      </c>
      <c r="H18" s="149">
        <v>27</v>
      </c>
      <c r="I18" s="133">
        <v>0</v>
      </c>
    </row>
    <row r="19" spans="1:9" ht="16.5" customHeight="1">
      <c r="A19" s="105">
        <v>41260</v>
      </c>
      <c r="B19" s="205">
        <v>54.6</v>
      </c>
      <c r="C19" s="207">
        <v>38.200000000000003</v>
      </c>
      <c r="D19" s="197">
        <v>0</v>
      </c>
      <c r="E19" s="206">
        <v>10</v>
      </c>
      <c r="F19" s="188">
        <v>0</v>
      </c>
      <c r="G19" s="121">
        <v>18417</v>
      </c>
      <c r="H19" s="149">
        <v>27.599999999999454</v>
      </c>
      <c r="I19" s="133">
        <v>0</v>
      </c>
    </row>
    <row r="20" spans="1:9" ht="16.5" customHeight="1">
      <c r="A20" s="105">
        <v>41261</v>
      </c>
      <c r="B20" s="199">
        <v>55.4</v>
      </c>
      <c r="C20" s="207">
        <v>37.299999999999997</v>
      </c>
      <c r="D20" s="197">
        <v>0</v>
      </c>
      <c r="E20" s="131">
        <v>9</v>
      </c>
      <c r="F20" s="188">
        <v>0</v>
      </c>
      <c r="G20" s="187">
        <v>17848</v>
      </c>
      <c r="H20" s="149">
        <v>27</v>
      </c>
      <c r="I20" s="133">
        <v>0</v>
      </c>
    </row>
    <row r="21" spans="1:9" ht="16.5" customHeight="1">
      <c r="A21" s="105">
        <v>41262</v>
      </c>
      <c r="B21" s="205">
        <v>55.4</v>
      </c>
      <c r="C21" s="207">
        <v>38.200000000000003</v>
      </c>
      <c r="D21" s="197">
        <v>0</v>
      </c>
      <c r="E21" s="206">
        <v>7</v>
      </c>
      <c r="F21" s="188">
        <v>0</v>
      </c>
      <c r="G21" s="121">
        <v>17464</v>
      </c>
      <c r="H21" s="149">
        <v>26.900000000000546</v>
      </c>
      <c r="I21" s="133">
        <v>0</v>
      </c>
    </row>
    <row r="22" spans="1:9" ht="16.5" customHeight="1">
      <c r="A22" s="105">
        <v>41263</v>
      </c>
      <c r="B22" s="205">
        <v>56.9</v>
      </c>
      <c r="C22" s="207">
        <v>37.9</v>
      </c>
      <c r="D22" s="197">
        <v>0</v>
      </c>
      <c r="E22" s="206">
        <v>5</v>
      </c>
      <c r="F22" s="188">
        <v>0</v>
      </c>
      <c r="G22" s="121">
        <v>17550</v>
      </c>
      <c r="H22" s="149">
        <v>25.899999999999636</v>
      </c>
      <c r="I22" s="133">
        <v>0</v>
      </c>
    </row>
    <row r="23" spans="1:9" ht="16.5" customHeight="1">
      <c r="A23" s="105">
        <v>41264</v>
      </c>
      <c r="B23" s="205">
        <v>57.4</v>
      </c>
      <c r="C23" s="207">
        <v>38.4</v>
      </c>
      <c r="D23" s="197">
        <v>0</v>
      </c>
      <c r="E23" s="206">
        <v>9</v>
      </c>
      <c r="F23" s="188">
        <v>0</v>
      </c>
      <c r="G23" s="121">
        <v>17915</v>
      </c>
      <c r="H23" s="149">
        <v>25.5</v>
      </c>
      <c r="I23" s="133">
        <v>0</v>
      </c>
    </row>
    <row r="24" spans="1:9" ht="16.5" customHeight="1">
      <c r="A24" s="105">
        <v>41265</v>
      </c>
      <c r="B24" s="205">
        <v>55.9</v>
      </c>
      <c r="C24" s="207">
        <v>37.299999999999997</v>
      </c>
      <c r="D24" s="197">
        <v>0</v>
      </c>
      <c r="E24" s="206">
        <v>8</v>
      </c>
      <c r="F24" s="188">
        <v>0</v>
      </c>
      <c r="G24" s="121">
        <v>17897</v>
      </c>
      <c r="H24" s="149">
        <v>25.8</v>
      </c>
      <c r="I24" s="133">
        <v>0</v>
      </c>
    </row>
    <row r="25" spans="1:9" ht="16.5" customHeight="1">
      <c r="A25" s="105">
        <v>41266</v>
      </c>
      <c r="B25" s="205">
        <v>56.4</v>
      </c>
      <c r="C25" s="207">
        <v>38.200000000000003</v>
      </c>
      <c r="D25" s="197">
        <v>0</v>
      </c>
      <c r="E25" s="131">
        <v>10</v>
      </c>
      <c r="F25" s="188">
        <v>0</v>
      </c>
      <c r="G25" s="121">
        <v>17794</v>
      </c>
      <c r="H25" s="149">
        <v>25.3</v>
      </c>
      <c r="I25" s="133">
        <v>0</v>
      </c>
    </row>
    <row r="26" spans="1:9" ht="16.5" customHeight="1">
      <c r="A26" s="105">
        <v>41267</v>
      </c>
      <c r="B26" s="199">
        <v>56.6</v>
      </c>
      <c r="C26" s="129">
        <v>37.9</v>
      </c>
      <c r="D26" s="197">
        <v>0</v>
      </c>
      <c r="E26" s="131">
        <v>10</v>
      </c>
      <c r="F26" s="188">
        <v>0</v>
      </c>
      <c r="G26" s="121">
        <v>18166</v>
      </c>
      <c r="H26" s="149">
        <v>25.2</v>
      </c>
      <c r="I26" s="133">
        <v>0</v>
      </c>
    </row>
    <row r="27" spans="1:9" ht="16.5" customHeight="1">
      <c r="A27" s="105">
        <v>41268</v>
      </c>
      <c r="B27" s="199">
        <v>56.4</v>
      </c>
      <c r="C27" s="129">
        <v>37.9</v>
      </c>
      <c r="D27" s="197">
        <v>0</v>
      </c>
      <c r="E27" s="131">
        <v>9</v>
      </c>
      <c r="F27" s="188">
        <v>0</v>
      </c>
      <c r="G27" s="187">
        <v>17724</v>
      </c>
      <c r="H27" s="149">
        <v>25.3</v>
      </c>
      <c r="I27" s="133">
        <v>0</v>
      </c>
    </row>
    <row r="28" spans="1:9" ht="16.5" customHeight="1">
      <c r="A28" s="105">
        <v>41269</v>
      </c>
      <c r="B28" s="205">
        <v>55.4</v>
      </c>
      <c r="C28" s="207">
        <v>38.200000000000003</v>
      </c>
      <c r="D28" s="197">
        <v>0</v>
      </c>
      <c r="E28" s="206">
        <v>8</v>
      </c>
      <c r="F28" s="188">
        <v>0</v>
      </c>
      <c r="G28" s="121">
        <v>17908</v>
      </c>
      <c r="H28" s="149">
        <v>26.199999999999818</v>
      </c>
      <c r="I28" s="133">
        <v>0</v>
      </c>
    </row>
    <row r="29" spans="1:9" ht="16.5" customHeight="1">
      <c r="A29" s="105">
        <v>41270</v>
      </c>
      <c r="B29" s="205">
        <v>56.6</v>
      </c>
      <c r="C29" s="207">
        <v>37.9</v>
      </c>
      <c r="D29" s="197">
        <v>0</v>
      </c>
      <c r="E29" s="206">
        <v>7</v>
      </c>
      <c r="F29" s="188">
        <v>0</v>
      </c>
      <c r="G29" s="121">
        <v>18776</v>
      </c>
      <c r="H29" s="149">
        <v>26.7</v>
      </c>
      <c r="I29" s="133">
        <v>0</v>
      </c>
    </row>
    <row r="30" spans="1:9" ht="16.5" customHeight="1">
      <c r="A30" s="105">
        <v>41271</v>
      </c>
      <c r="B30" s="205">
        <v>56.3</v>
      </c>
      <c r="C30" s="207">
        <v>41.8</v>
      </c>
      <c r="D30" s="197">
        <v>0</v>
      </c>
      <c r="E30" s="206">
        <v>9</v>
      </c>
      <c r="F30" s="188">
        <v>0</v>
      </c>
      <c r="G30" s="121">
        <v>17216</v>
      </c>
      <c r="H30" s="149">
        <v>26.300000000000182</v>
      </c>
      <c r="I30" s="133">
        <v>0</v>
      </c>
    </row>
    <row r="31" spans="1:9" ht="16.5" customHeight="1">
      <c r="A31" s="105">
        <v>41272</v>
      </c>
      <c r="B31" s="205">
        <v>55.1</v>
      </c>
      <c r="C31" s="207">
        <v>40.9</v>
      </c>
      <c r="D31" s="197">
        <v>0</v>
      </c>
      <c r="E31" s="206">
        <v>8</v>
      </c>
      <c r="F31" s="188">
        <v>0</v>
      </c>
      <c r="G31" s="121">
        <v>18635</v>
      </c>
      <c r="H31" s="149">
        <v>27.5</v>
      </c>
      <c r="I31" s="133">
        <v>0</v>
      </c>
    </row>
    <row r="32" spans="1:9" ht="16.5" customHeight="1">
      <c r="A32" s="105">
        <v>41273</v>
      </c>
      <c r="B32" s="205">
        <v>58.1</v>
      </c>
      <c r="C32" s="207">
        <v>24.3</v>
      </c>
      <c r="D32" s="197">
        <v>0</v>
      </c>
      <c r="E32" s="206">
        <v>9</v>
      </c>
      <c r="F32" s="188">
        <v>0</v>
      </c>
      <c r="G32" s="121">
        <v>18834</v>
      </c>
      <c r="H32" s="149">
        <v>27.5</v>
      </c>
      <c r="I32" s="133">
        <v>0</v>
      </c>
    </row>
    <row r="33" spans="1:9" ht="16.5" customHeight="1" thickBot="1">
      <c r="A33" s="105">
        <v>41274</v>
      </c>
      <c r="B33" s="208">
        <v>56.8</v>
      </c>
      <c r="C33" s="209">
        <v>26.2</v>
      </c>
      <c r="D33" s="203">
        <v>0</v>
      </c>
      <c r="E33" s="210">
        <v>8</v>
      </c>
      <c r="F33" s="188">
        <v>0</v>
      </c>
      <c r="G33" s="121">
        <v>19304</v>
      </c>
      <c r="H33" s="149">
        <v>28.800000000000182</v>
      </c>
      <c r="I33" s="133">
        <v>0</v>
      </c>
    </row>
    <row r="34" spans="1:9" ht="6" customHeight="1" thickBot="1">
      <c r="F34" s="161"/>
      <c r="G34" s="161"/>
      <c r="H34" s="204"/>
      <c r="I34" s="162"/>
    </row>
    <row r="35" spans="1:9" ht="14.25" customHeight="1">
      <c r="A35" s="107" t="s">
        <v>86</v>
      </c>
      <c r="B35" s="108"/>
      <c r="C35" s="108"/>
      <c r="D35" s="108"/>
      <c r="E35" s="108"/>
      <c r="F35" s="164">
        <f>SUM(F21:F34)</f>
        <v>0</v>
      </c>
      <c r="G35" s="165">
        <f>SUM(G3:G33)</f>
        <v>551821</v>
      </c>
      <c r="H35" s="214">
        <f>SUM(H3:H33)</f>
        <v>848.59999999999957</v>
      </c>
      <c r="I35" s="167">
        <f>SUM(I3:I33)</f>
        <v>0</v>
      </c>
    </row>
    <row r="36" spans="1:9" ht="15" customHeight="1" thickBot="1">
      <c r="A36" s="109" t="s">
        <v>87</v>
      </c>
      <c r="B36" s="168">
        <f>AVERAGE(B3:B33)</f>
        <v>56.716129032258074</v>
      </c>
      <c r="C36" s="168">
        <f>AVERAGE(C3:C33)</f>
        <v>37.938709677419361</v>
      </c>
      <c r="D36" s="168">
        <f>AVERAGE(D3:D33)</f>
        <v>0</v>
      </c>
      <c r="E36" s="168">
        <f>AVERAGE(E3:E33)</f>
        <v>131.29032258064515</v>
      </c>
      <c r="F36" s="110"/>
      <c r="G36" s="110"/>
      <c r="H36" s="215"/>
      <c r="I36" s="169"/>
    </row>
    <row r="37" spans="1:9" ht="3.75" customHeight="1" thickBot="1">
      <c r="A37" s="112"/>
      <c r="B37" s="113"/>
      <c r="C37" s="113"/>
      <c r="D37" s="114"/>
      <c r="E37" s="115"/>
      <c r="F37" s="116"/>
      <c r="G37" s="117"/>
      <c r="H37" s="153"/>
    </row>
    <row r="38" spans="1:9" ht="15">
      <c r="A38" s="171"/>
      <c r="B38" s="172"/>
      <c r="C38" s="173" t="s">
        <v>93</v>
      </c>
      <c r="D38" s="174"/>
      <c r="E38" s="192"/>
      <c r="F38" s="173" t="s">
        <v>94</v>
      </c>
      <c r="G38" s="176"/>
      <c r="H38" s="216"/>
    </row>
    <row r="39" spans="1:9">
      <c r="A39" s="178"/>
      <c r="B39" s="112"/>
      <c r="C39" s="112"/>
      <c r="D39" s="112"/>
      <c r="E39" s="112"/>
      <c r="F39" s="112"/>
      <c r="G39" s="112"/>
      <c r="H39" s="217"/>
    </row>
    <row r="40" spans="1:9" ht="15" thickBot="1">
      <c r="A40" s="181"/>
      <c r="B40" s="182"/>
      <c r="C40" s="182"/>
      <c r="D40" s="182"/>
      <c r="E40" s="182"/>
      <c r="F40" s="182"/>
      <c r="G40" s="182"/>
      <c r="H40" s="218"/>
    </row>
  </sheetData>
  <mergeCells count="1">
    <mergeCell ref="B1:E1"/>
  </mergeCells>
  <phoneticPr fontId="1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M21"/>
  <sheetViews>
    <sheetView zoomScaleNormal="100" zoomScaleSheetLayoutView="100" workbookViewId="0">
      <selection activeCell="F33" sqref="F33"/>
    </sheetView>
  </sheetViews>
  <sheetFormatPr defaultColWidth="9.140625" defaultRowHeight="11.25"/>
  <cols>
    <col min="1" max="1" width="2.7109375" style="14" customWidth="1"/>
    <col min="2" max="2" width="32.7109375" style="14" customWidth="1"/>
    <col min="3" max="3" width="18.140625" style="15" customWidth="1"/>
    <col min="4" max="4" width="14.7109375" style="14" customWidth="1"/>
    <col min="5" max="5" width="14.42578125" style="14" customWidth="1"/>
    <col min="6" max="7" width="13.140625" style="14" customWidth="1"/>
    <col min="8" max="8" width="17.7109375" style="14" bestFit="1" customWidth="1"/>
    <col min="9" max="9" width="11.85546875" style="1" customWidth="1"/>
    <col min="10" max="10" width="14.140625" style="14" bestFit="1" customWidth="1"/>
    <col min="11" max="12" width="9.28515625" style="14" bestFit="1" customWidth="1"/>
    <col min="13" max="15" width="9.140625" style="14"/>
    <col min="16" max="16" width="9.85546875" style="14" bestFit="1" customWidth="1"/>
    <col min="17" max="16384" width="9.140625" style="14"/>
  </cols>
  <sheetData>
    <row r="1" spans="1:13" s="10" customFormat="1" ht="18" customHeight="1" thickBot="1">
      <c r="B1" s="11"/>
      <c r="C1" s="12"/>
      <c r="D1" s="11"/>
      <c r="E1" s="13"/>
      <c r="F1" s="13"/>
      <c r="G1" s="13"/>
      <c r="H1" s="13"/>
      <c r="I1" s="11"/>
      <c r="J1" s="11"/>
      <c r="K1" s="11"/>
      <c r="L1" s="11"/>
      <c r="M1" s="11"/>
    </row>
    <row r="2" spans="1:13" s="90" customFormat="1" ht="12.75" customHeight="1">
      <c r="B2" s="280" t="s">
        <v>38</v>
      </c>
      <c r="C2" s="283"/>
      <c r="D2" s="284"/>
      <c r="E2" s="285"/>
      <c r="F2" s="87" t="str">
        <f>'FRONT PAGE'!B13</f>
        <v>Monitoring Plan No:</v>
      </c>
      <c r="G2" s="88"/>
      <c r="H2" s="89" t="s">
        <v>97</v>
      </c>
      <c r="I2" s="12"/>
      <c r="J2" s="12"/>
      <c r="K2" s="12"/>
      <c r="L2" s="12"/>
      <c r="M2" s="12"/>
    </row>
    <row r="3" spans="1:13" s="10" customFormat="1" ht="12.75" customHeight="1">
      <c r="B3" s="281"/>
      <c r="C3" s="286"/>
      <c r="D3" s="287"/>
      <c r="E3" s="288"/>
      <c r="F3" s="30" t="str">
        <f>'FRONT PAGE'!B15</f>
        <v>Monitoring period:</v>
      </c>
      <c r="G3" s="70"/>
      <c r="H3" s="17" t="s">
        <v>96</v>
      </c>
      <c r="I3" s="11"/>
      <c r="J3" s="11"/>
      <c r="K3" s="11"/>
      <c r="L3" s="11"/>
      <c r="M3" s="11"/>
    </row>
    <row r="4" spans="1:13" s="10" customFormat="1" ht="12.75" customHeight="1" thickBot="1">
      <c r="B4" s="282"/>
      <c r="C4" s="289"/>
      <c r="D4" s="290"/>
      <c r="E4" s="291"/>
      <c r="F4" s="31"/>
      <c r="G4" s="71"/>
      <c r="H4" s="28"/>
      <c r="I4" s="11"/>
      <c r="J4" s="11"/>
      <c r="K4" s="11"/>
      <c r="L4" s="11"/>
      <c r="M4" s="11"/>
    </row>
    <row r="5" spans="1:13" s="10" customFormat="1" ht="10.5" customHeight="1" thickBot="1">
      <c r="B5" s="11"/>
      <c r="C5" s="12"/>
      <c r="D5" s="11"/>
      <c r="E5" s="13"/>
      <c r="F5" s="13"/>
      <c r="G5" s="13"/>
      <c r="H5" s="13"/>
      <c r="I5" s="11"/>
      <c r="J5" s="11"/>
      <c r="K5" s="11"/>
      <c r="L5" s="11"/>
      <c r="M5" s="11"/>
    </row>
    <row r="6" spans="1:13" s="10" customFormat="1" ht="42" customHeight="1">
      <c r="A6" s="96" t="s">
        <v>76</v>
      </c>
      <c r="B6" s="33" t="s">
        <v>16</v>
      </c>
      <c r="C6" s="38" t="s">
        <v>34</v>
      </c>
      <c r="D6" s="41" t="s">
        <v>39</v>
      </c>
      <c r="E6" s="125" t="s">
        <v>41</v>
      </c>
      <c r="F6" s="44" t="s">
        <v>43</v>
      </c>
      <c r="G6" s="80" t="s">
        <v>70</v>
      </c>
      <c r="H6" s="126" t="s">
        <v>45</v>
      </c>
      <c r="I6" s="11"/>
      <c r="J6" s="11"/>
      <c r="K6" s="11"/>
      <c r="L6" s="11"/>
      <c r="M6" s="11"/>
    </row>
    <row r="7" spans="1:13" s="10" customFormat="1" ht="12" thickBot="1">
      <c r="A7" s="95"/>
      <c r="B7" s="34"/>
      <c r="C7" s="47"/>
      <c r="D7" s="48" t="s">
        <v>40</v>
      </c>
      <c r="E7" s="49" t="s">
        <v>42</v>
      </c>
      <c r="F7" s="45" t="s">
        <v>44</v>
      </c>
      <c r="G7" s="72" t="s">
        <v>71</v>
      </c>
      <c r="H7" s="50" t="s">
        <v>46</v>
      </c>
      <c r="I7" s="11"/>
      <c r="J7" s="11"/>
      <c r="K7" s="11"/>
      <c r="L7" s="11"/>
      <c r="M7" s="11"/>
    </row>
    <row r="8" spans="1:13" s="10" customFormat="1" ht="17.25" customHeight="1" thickBot="1">
      <c r="A8" s="229"/>
      <c r="B8" s="34"/>
      <c r="C8" s="47"/>
      <c r="D8" s="35">
        <v>0</v>
      </c>
      <c r="E8" s="81">
        <v>0.56999999999999995</v>
      </c>
      <c r="F8" s="221">
        <v>0</v>
      </c>
      <c r="G8" s="221">
        <v>0</v>
      </c>
      <c r="H8" s="50">
        <v>0</v>
      </c>
      <c r="I8" s="11"/>
      <c r="J8" s="11"/>
      <c r="K8" s="11"/>
      <c r="L8" s="11"/>
      <c r="M8" s="11"/>
    </row>
    <row r="9" spans="1:13" s="8" customFormat="1" ht="15.95" customHeight="1" thickBot="1">
      <c r="A9" s="292">
        <v>2012</v>
      </c>
      <c r="B9" s="91" t="s">
        <v>1</v>
      </c>
      <c r="C9" s="92"/>
      <c r="D9" s="35">
        <v>0</v>
      </c>
      <c r="E9" s="81">
        <v>0.52</v>
      </c>
      <c r="F9" s="221">
        <v>0</v>
      </c>
      <c r="G9" s="221">
        <v>0</v>
      </c>
      <c r="H9" s="224">
        <v>25.55</v>
      </c>
      <c r="I9" s="9">
        <f>D9*E9*'GENERAL DATA'!$C$16</f>
        <v>0</v>
      </c>
      <c r="J9" s="9"/>
      <c r="K9" s="9"/>
      <c r="L9" s="9"/>
      <c r="M9" s="9"/>
    </row>
    <row r="10" spans="1:13" s="8" customFormat="1" ht="15.95" customHeight="1" thickBot="1">
      <c r="A10" s="293"/>
      <c r="B10" s="34" t="s">
        <v>0</v>
      </c>
      <c r="C10" s="39"/>
      <c r="D10" s="35">
        <v>0</v>
      </c>
      <c r="E10" s="81">
        <v>0.53</v>
      </c>
      <c r="F10" s="35">
        <v>0</v>
      </c>
      <c r="G10" s="43">
        <v>0</v>
      </c>
      <c r="H10" s="225">
        <v>17.623000000000001</v>
      </c>
      <c r="I10" s="9">
        <f>D10*E10*'GENERAL DATA'!$C$16</f>
        <v>0</v>
      </c>
      <c r="J10" s="9"/>
      <c r="K10" s="119"/>
      <c r="L10" s="9"/>
      <c r="M10" s="9"/>
    </row>
    <row r="11" spans="1:13" s="8" customFormat="1" ht="15.95" customHeight="1" thickBot="1">
      <c r="A11" s="293"/>
      <c r="B11" s="34" t="s">
        <v>2</v>
      </c>
      <c r="C11" s="39"/>
      <c r="D11" s="35">
        <v>0</v>
      </c>
      <c r="E11" s="81">
        <v>0.55000000000000004</v>
      </c>
      <c r="F11" s="35">
        <v>0</v>
      </c>
      <c r="G11" s="222" t="str">
        <f t="shared" ref="G11:G20" si="0">IF(F11&lt;501,"0",I11)</f>
        <v>0</v>
      </c>
      <c r="H11" s="225">
        <v>19.163</v>
      </c>
      <c r="I11" s="9">
        <f>D11*E11*'GENERAL DATA'!$C$16</f>
        <v>0</v>
      </c>
      <c r="J11" s="9"/>
      <c r="K11" s="9"/>
      <c r="L11" s="9"/>
      <c r="M11" s="9"/>
    </row>
    <row r="12" spans="1:13" s="8" customFormat="1" ht="15.95" customHeight="1" thickBot="1">
      <c r="A12" s="293"/>
      <c r="B12" s="36" t="s">
        <v>3</v>
      </c>
      <c r="C12" s="39"/>
      <c r="D12" s="35">
        <v>0</v>
      </c>
      <c r="E12" s="81">
        <v>0.55000000000000004</v>
      </c>
      <c r="F12" s="35">
        <v>0</v>
      </c>
      <c r="G12" s="222" t="str">
        <f t="shared" si="0"/>
        <v>0</v>
      </c>
      <c r="H12" s="225">
        <v>15.271000000000001</v>
      </c>
      <c r="I12" s="9">
        <f>D12*E12*'GENERAL DATA'!$C$16</f>
        <v>0</v>
      </c>
      <c r="J12" s="9"/>
      <c r="K12" s="9"/>
      <c r="L12" s="9"/>
      <c r="M12" s="9"/>
    </row>
    <row r="13" spans="1:13" s="8" customFormat="1" ht="15.95" customHeight="1" thickBot="1">
      <c r="A13" s="293"/>
      <c r="B13" s="34" t="s">
        <v>4</v>
      </c>
      <c r="C13" s="39"/>
      <c r="D13" s="35">
        <v>0</v>
      </c>
      <c r="E13" s="81">
        <v>0.56000000000000005</v>
      </c>
      <c r="F13" s="35">
        <v>0</v>
      </c>
      <c r="G13" s="222" t="str">
        <f t="shared" si="0"/>
        <v>0</v>
      </c>
      <c r="H13" s="225">
        <v>27.698</v>
      </c>
      <c r="I13" s="9">
        <f>D13*E13*'GENERAL DATA'!$C$16</f>
        <v>0</v>
      </c>
      <c r="J13" s="9"/>
      <c r="K13" s="9"/>
      <c r="L13" s="9"/>
      <c r="M13" s="9"/>
    </row>
    <row r="14" spans="1:13" s="8" customFormat="1" ht="15.95" customHeight="1" thickBot="1">
      <c r="A14" s="293"/>
      <c r="B14" s="34" t="s">
        <v>5</v>
      </c>
      <c r="C14" s="39"/>
      <c r="D14" s="219">
        <v>0</v>
      </c>
      <c r="E14" s="81">
        <v>0.56999999999999995</v>
      </c>
      <c r="F14" s="35">
        <v>0</v>
      </c>
      <c r="G14" s="222" t="str">
        <f t="shared" si="0"/>
        <v>0</v>
      </c>
      <c r="H14" s="227">
        <v>17.73</v>
      </c>
      <c r="I14" s="9">
        <f>D14*E14*'GENERAL DATA'!$C$16</f>
        <v>0</v>
      </c>
      <c r="J14" s="9"/>
      <c r="K14" s="9"/>
      <c r="L14" s="9"/>
      <c r="M14" s="9"/>
    </row>
    <row r="15" spans="1:13" s="8" customFormat="1" ht="15.95" customHeight="1" thickBot="1">
      <c r="A15" s="293"/>
      <c r="B15" s="34" t="s">
        <v>6</v>
      </c>
      <c r="C15" s="39"/>
      <c r="D15" s="219">
        <v>0</v>
      </c>
      <c r="E15" s="81">
        <v>0.57999999999999996</v>
      </c>
      <c r="F15" s="35">
        <v>0</v>
      </c>
      <c r="G15" s="222" t="str">
        <f t="shared" si="0"/>
        <v>0</v>
      </c>
      <c r="H15" s="227">
        <v>25.131</v>
      </c>
      <c r="I15" s="9">
        <f>D15*E15*'GENERAL DATA'!$C$16</f>
        <v>0</v>
      </c>
      <c r="J15" s="9"/>
      <c r="K15" s="9"/>
      <c r="L15" s="9"/>
      <c r="M15" s="9"/>
    </row>
    <row r="16" spans="1:13" s="8" customFormat="1" ht="15.95" customHeight="1" thickBot="1">
      <c r="A16" s="293"/>
      <c r="B16" s="34" t="s">
        <v>7</v>
      </c>
      <c r="C16" s="39"/>
      <c r="D16" s="219">
        <v>0</v>
      </c>
      <c r="E16" s="81">
        <v>0.56000000000000005</v>
      </c>
      <c r="F16" s="35">
        <v>0</v>
      </c>
      <c r="G16" s="222" t="str">
        <f t="shared" si="0"/>
        <v>0</v>
      </c>
      <c r="H16" s="227">
        <v>36.250999999999998</v>
      </c>
      <c r="I16" s="9">
        <f>D16*E16*'GENERAL DATA'!$C$16</f>
        <v>0</v>
      </c>
      <c r="J16" s="9"/>
      <c r="K16" s="9"/>
      <c r="L16" s="9"/>
      <c r="M16" s="9"/>
    </row>
    <row r="17" spans="1:13" s="8" customFormat="1" ht="15.95" customHeight="1" thickBot="1">
      <c r="A17" s="293"/>
      <c r="B17" s="34" t="s">
        <v>8</v>
      </c>
      <c r="C17" s="39"/>
      <c r="D17" s="219">
        <v>0</v>
      </c>
      <c r="E17" s="81">
        <v>0.56999999999999995</v>
      </c>
      <c r="F17" s="35">
        <v>0</v>
      </c>
      <c r="G17" s="222" t="str">
        <f t="shared" si="0"/>
        <v>0</v>
      </c>
      <c r="H17" s="227">
        <v>33.942999999999998</v>
      </c>
      <c r="I17" s="9">
        <f>D17*E17*'GENERAL DATA'!$C$16</f>
        <v>0</v>
      </c>
      <c r="J17" s="9"/>
      <c r="K17" s="9"/>
      <c r="L17" s="9"/>
      <c r="M17" s="9"/>
    </row>
    <row r="18" spans="1:13" s="8" customFormat="1" ht="15.95" customHeight="1" thickBot="1">
      <c r="A18" s="293"/>
      <c r="B18" s="34" t="s">
        <v>9</v>
      </c>
      <c r="C18" s="39"/>
      <c r="D18" s="219">
        <v>0</v>
      </c>
      <c r="E18" s="81">
        <v>0.56000000000000005</v>
      </c>
      <c r="F18" s="35">
        <v>0</v>
      </c>
      <c r="G18" s="222" t="str">
        <f t="shared" si="0"/>
        <v>0</v>
      </c>
      <c r="H18" s="227">
        <v>34.293999999999997</v>
      </c>
      <c r="I18" s="9">
        <f>D18*E18*'GENERAL DATA'!$C$16</f>
        <v>0</v>
      </c>
      <c r="J18" s="9"/>
      <c r="K18" s="9"/>
      <c r="L18" s="9"/>
      <c r="M18" s="9"/>
    </row>
    <row r="19" spans="1:13" s="8" customFormat="1" ht="15.95" customHeight="1" thickBot="1">
      <c r="A19" s="293"/>
      <c r="B19" s="34" t="s">
        <v>10</v>
      </c>
      <c r="C19" s="39"/>
      <c r="D19" s="219">
        <v>0</v>
      </c>
      <c r="E19" s="81">
        <v>0.56999999999999995</v>
      </c>
      <c r="F19" s="35">
        <v>0</v>
      </c>
      <c r="G19" s="222" t="str">
        <f t="shared" si="0"/>
        <v>0</v>
      </c>
      <c r="H19" s="227">
        <v>39.417999999999999</v>
      </c>
      <c r="I19" s="9">
        <f>D19*E19*'GENERAL DATA'!$C$16</f>
        <v>0</v>
      </c>
      <c r="J19" s="9"/>
      <c r="K19" s="9"/>
      <c r="L19" s="9"/>
      <c r="M19" s="9"/>
    </row>
    <row r="20" spans="1:13" s="8" customFormat="1" ht="15.95" customHeight="1" thickBot="1">
      <c r="A20" s="294"/>
      <c r="B20" s="37" t="s">
        <v>11</v>
      </c>
      <c r="C20" s="40"/>
      <c r="D20" s="220">
        <v>0</v>
      </c>
      <c r="E20" s="226">
        <v>0.56999999999999995</v>
      </c>
      <c r="F20" s="223">
        <v>0</v>
      </c>
      <c r="G20" s="94" t="str">
        <f t="shared" si="0"/>
        <v>0</v>
      </c>
      <c r="H20" s="227">
        <v>41.920999999999999</v>
      </c>
      <c r="I20" s="9">
        <f>D20*E20*'GENERAL DATA'!$C$16</f>
        <v>0</v>
      </c>
      <c r="J20" s="9"/>
      <c r="K20" s="9"/>
      <c r="L20" s="9"/>
      <c r="M20" s="9"/>
    </row>
    <row r="21" spans="1:13" s="10" customFormat="1" ht="18" customHeight="1" thickBot="1">
      <c r="B21" s="32" t="s">
        <v>17</v>
      </c>
      <c r="C21" s="39"/>
      <c r="D21" s="35">
        <f>SUM(D9:D20)</f>
        <v>0</v>
      </c>
      <c r="E21" s="81">
        <f>AVERAGE(E8:E20)</f>
        <v>0.55846153846153856</v>
      </c>
      <c r="F21" s="35">
        <f>AVERAGE(F9:F20)</f>
        <v>0</v>
      </c>
      <c r="G21" s="43">
        <f>SUM(G9:G20)</f>
        <v>0</v>
      </c>
      <c r="H21" s="43">
        <f>SUM(H8:H20)</f>
        <v>333.99299999999999</v>
      </c>
      <c r="I21" s="11"/>
      <c r="J21" s="11">
        <f>+E21*D21</f>
        <v>0</v>
      </c>
      <c r="K21" s="11"/>
      <c r="L21" s="11"/>
      <c r="M21" s="11"/>
    </row>
  </sheetData>
  <sheetProtection selectLockedCells="1"/>
  <mergeCells count="3">
    <mergeCell ref="B2:B4"/>
    <mergeCell ref="C2:E4"/>
    <mergeCell ref="A9:A20"/>
  </mergeCells>
  <phoneticPr fontId="12" type="noConversion"/>
  <pageMargins left="0.70866141732283472" right="0.70866141732283472" top="1.1417322834645669" bottom="0.74803149606299213" header="0.51181102362204722" footer="0.39370078740157483"/>
  <pageSetup paperSize="9" scale="89" orientation="landscape" verticalDpi="300" r:id="rId1"/>
  <headerFooter alignWithMargins="0">
    <oddHeader>&amp;CPage &amp; 2&amp;R&amp;F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1"/>
  </sheetPr>
  <dimension ref="A1:N23"/>
  <sheetViews>
    <sheetView zoomScaleNormal="100" zoomScaleSheetLayoutView="100" workbookViewId="0">
      <selection activeCell="J13" sqref="J13"/>
    </sheetView>
  </sheetViews>
  <sheetFormatPr defaultColWidth="9.140625" defaultRowHeight="11.25"/>
  <cols>
    <col min="1" max="1" width="2.7109375" style="14" customWidth="1"/>
    <col min="2" max="2" width="32.7109375" style="14" customWidth="1"/>
    <col min="3" max="5" width="18.140625" style="15" customWidth="1"/>
    <col min="6" max="6" width="11.7109375" style="14" customWidth="1"/>
    <col min="7" max="7" width="14.42578125" style="14" customWidth="1"/>
    <col min="8" max="8" width="17.28515625" style="14" customWidth="1"/>
    <col min="9" max="9" width="11.85546875" style="1" customWidth="1"/>
    <col min="10" max="10" width="14.140625" style="14" bestFit="1" customWidth="1"/>
    <col min="11" max="12" width="9.28515625" style="14" bestFit="1" customWidth="1"/>
    <col min="13" max="15" width="9.140625" style="14"/>
    <col min="16" max="16" width="9.85546875" style="14" bestFit="1" customWidth="1"/>
    <col min="17" max="16384" width="9.140625" style="14"/>
  </cols>
  <sheetData>
    <row r="1" spans="1:13" s="10" customFormat="1" ht="18" customHeight="1" thickBot="1">
      <c r="B1" s="11"/>
      <c r="C1" s="12"/>
      <c r="D1" s="12"/>
      <c r="E1" s="12"/>
      <c r="F1" s="11"/>
      <c r="G1" s="13"/>
      <c r="H1" s="13"/>
      <c r="I1" s="11"/>
      <c r="J1" s="11"/>
      <c r="K1" s="11"/>
      <c r="L1" s="11"/>
      <c r="M1" s="11"/>
    </row>
    <row r="2" spans="1:13" s="10" customFormat="1" ht="12.75" customHeight="1">
      <c r="B2" s="280" t="s">
        <v>38</v>
      </c>
      <c r="C2" s="283"/>
      <c r="D2" s="284"/>
      <c r="E2" s="284"/>
      <c r="F2" s="285"/>
      <c r="G2" s="29" t="str">
        <f>'FRONT PAGE'!B13</f>
        <v>Monitoring Plan No:</v>
      </c>
      <c r="H2" s="16">
        <v>5</v>
      </c>
      <c r="I2" s="11"/>
      <c r="J2" s="11"/>
      <c r="K2" s="11"/>
      <c r="L2" s="11"/>
      <c r="M2" s="11"/>
    </row>
    <row r="3" spans="1:13" s="10" customFormat="1" ht="12.75" customHeight="1">
      <c r="B3" s="281"/>
      <c r="C3" s="286"/>
      <c r="D3" s="287"/>
      <c r="E3" s="287"/>
      <c r="F3" s="288"/>
      <c r="G3" s="30" t="str">
        <f>'FRONT PAGE'!B15</f>
        <v>Monitoring period:</v>
      </c>
      <c r="H3" s="17" t="str">
        <f>'INPUT DATA_LFG PLANT'!H3</f>
        <v>23/12/2011 - 31/12/2012</v>
      </c>
      <c r="I3" s="11"/>
      <c r="J3" s="11"/>
      <c r="K3" s="11"/>
      <c r="L3" s="11"/>
      <c r="M3" s="11"/>
    </row>
    <row r="4" spans="1:13" s="10" customFormat="1" ht="12.75" customHeight="1" thickBot="1">
      <c r="B4" s="282"/>
      <c r="C4" s="289"/>
      <c r="D4" s="290"/>
      <c r="E4" s="290"/>
      <c r="F4" s="291"/>
      <c r="G4" s="31"/>
      <c r="H4" s="28"/>
      <c r="I4" s="11"/>
      <c r="J4" s="11"/>
      <c r="K4" s="11"/>
      <c r="L4" s="11"/>
      <c r="M4" s="11"/>
    </row>
    <row r="5" spans="1:13" s="10" customFormat="1" ht="10.5" customHeight="1" thickBot="1">
      <c r="B5" s="11"/>
      <c r="C5" s="12"/>
      <c r="D5" s="12"/>
      <c r="E5" s="12"/>
      <c r="F5" s="11"/>
      <c r="G5" s="13"/>
      <c r="H5" s="13"/>
      <c r="I5" s="11"/>
      <c r="J5" s="11"/>
      <c r="K5" s="11"/>
      <c r="L5" s="11"/>
      <c r="M5" s="11"/>
    </row>
    <row r="6" spans="1:13" s="10" customFormat="1" ht="42" customHeight="1">
      <c r="A6" s="96" t="s">
        <v>76</v>
      </c>
      <c r="B6" s="33" t="s">
        <v>16</v>
      </c>
      <c r="C6" s="38" t="s">
        <v>34</v>
      </c>
      <c r="D6" s="41" t="s">
        <v>47</v>
      </c>
      <c r="E6" s="125" t="s">
        <v>48</v>
      </c>
      <c r="F6" s="44" t="s">
        <v>49</v>
      </c>
      <c r="G6" s="125" t="s">
        <v>50</v>
      </c>
      <c r="H6" s="44" t="s">
        <v>51</v>
      </c>
      <c r="I6" s="11"/>
      <c r="J6" s="11"/>
      <c r="K6" s="11"/>
      <c r="L6" s="11"/>
      <c r="M6" s="11"/>
    </row>
    <row r="7" spans="1:13" s="10" customFormat="1" ht="13.5" thickBot="1">
      <c r="A7" s="95"/>
      <c r="B7" s="34"/>
      <c r="C7" s="47"/>
      <c r="D7" s="48" t="s">
        <v>40</v>
      </c>
      <c r="E7" s="48" t="s">
        <v>40</v>
      </c>
      <c r="F7" s="45" t="s">
        <v>74</v>
      </c>
      <c r="G7" s="48" t="s">
        <v>46</v>
      </c>
      <c r="H7" s="45" t="s">
        <v>46</v>
      </c>
      <c r="I7" s="11"/>
      <c r="J7" s="123"/>
      <c r="K7" s="123"/>
      <c r="L7" s="11"/>
      <c r="M7" s="11"/>
    </row>
    <row r="8" spans="1:13" s="10" customFormat="1" ht="23.25" customHeight="1" thickBot="1">
      <c r="A8" s="239">
        <v>2011</v>
      </c>
      <c r="B8" s="34" t="s">
        <v>99</v>
      </c>
      <c r="C8" s="47"/>
      <c r="D8" s="48">
        <f>'2011.12.23-2011.12.31'!H220</f>
        <v>24020</v>
      </c>
      <c r="E8" s="83">
        <v>0</v>
      </c>
      <c r="F8" s="235">
        <v>0</v>
      </c>
      <c r="G8" s="122">
        <v>43.767000000000003</v>
      </c>
      <c r="H8" s="230">
        <f>'2011.12.23-2011.12.31'!I220</f>
        <v>34.709999999998033</v>
      </c>
      <c r="I8" s="11"/>
      <c r="J8" s="123"/>
      <c r="K8" s="123"/>
      <c r="L8" s="11"/>
      <c r="M8" s="11"/>
    </row>
    <row r="9" spans="1:13" s="8" customFormat="1" ht="15.95" customHeight="1" thickBot="1">
      <c r="A9" s="292">
        <v>2012</v>
      </c>
      <c r="B9" s="34" t="s">
        <v>1</v>
      </c>
      <c r="C9" s="39"/>
      <c r="D9" s="93">
        <f>'2012.01'!G35</f>
        <v>442483.99999999255</v>
      </c>
      <c r="E9" s="83">
        <v>161</v>
      </c>
      <c r="F9" s="233">
        <v>8888</v>
      </c>
      <c r="G9" s="122">
        <v>748.30200000000002</v>
      </c>
      <c r="H9" s="84">
        <f>'2012.01'!H35</f>
        <v>630.00000000000011</v>
      </c>
      <c r="I9" s="9"/>
      <c r="J9" s="9"/>
      <c r="K9" s="9"/>
      <c r="L9" s="9"/>
      <c r="M9" s="9"/>
    </row>
    <row r="10" spans="1:13" s="8" customFormat="1" ht="15.95" customHeight="1" thickBot="1">
      <c r="A10" s="293"/>
      <c r="B10" s="34" t="s">
        <v>0</v>
      </c>
      <c r="C10" s="39"/>
      <c r="D10" s="93">
        <f>'2012.02'!G33</f>
        <v>361483</v>
      </c>
      <c r="E10" s="83">
        <v>2592</v>
      </c>
      <c r="F10" s="232">
        <v>8904</v>
      </c>
      <c r="G10" s="122">
        <v>619.18299999999999</v>
      </c>
      <c r="H10" s="48">
        <f>'2012.02'!H33</f>
        <v>511.90000000000015</v>
      </c>
      <c r="I10" s="9"/>
      <c r="J10" s="9"/>
      <c r="K10" s="123"/>
      <c r="L10" s="123"/>
      <c r="M10" s="9"/>
    </row>
    <row r="11" spans="1:13" s="8" customFormat="1" ht="15.95" customHeight="1" thickBot="1">
      <c r="A11" s="293"/>
      <c r="B11" s="34" t="s">
        <v>2</v>
      </c>
      <c r="C11" s="39"/>
      <c r="D11" s="93">
        <f>'2012.03'!G35</f>
        <v>426159</v>
      </c>
      <c r="E11" s="83">
        <v>0</v>
      </c>
      <c r="F11" s="232"/>
      <c r="G11" s="122">
        <v>742.42100000000005</v>
      </c>
      <c r="H11" s="48">
        <f>'2012.03'!H35</f>
        <v>699.6</v>
      </c>
      <c r="I11" s="9"/>
      <c r="J11" s="9"/>
      <c r="K11" s="124"/>
      <c r="L11" s="123"/>
      <c r="M11" s="9"/>
    </row>
    <row r="12" spans="1:13" s="8" customFormat="1" ht="15.95" customHeight="1" thickBot="1">
      <c r="A12" s="293"/>
      <c r="B12" s="36" t="s">
        <v>3</v>
      </c>
      <c r="C12" s="39"/>
      <c r="D12" s="93">
        <f>'2012.04'!G34</f>
        <v>416659</v>
      </c>
      <c r="E12" s="83">
        <v>0</v>
      </c>
      <c r="F12" s="232"/>
      <c r="G12" s="122">
        <v>738.20799999999997</v>
      </c>
      <c r="H12" s="48">
        <f>'2012.04'!H34</f>
        <v>439.59999999999957</v>
      </c>
      <c r="I12" s="9"/>
      <c r="J12" s="9"/>
      <c r="K12" s="124"/>
      <c r="L12" s="123"/>
      <c r="M12" s="9"/>
    </row>
    <row r="13" spans="1:13" s="8" customFormat="1" ht="15.95" customHeight="1" thickBot="1">
      <c r="A13" s="293"/>
      <c r="B13" s="34" t="s">
        <v>4</v>
      </c>
      <c r="C13" s="39"/>
      <c r="D13" s="93">
        <f>'2012.05'!G35</f>
        <v>452112</v>
      </c>
      <c r="E13" s="83">
        <v>0</v>
      </c>
      <c r="F13" s="233"/>
      <c r="G13" s="122">
        <v>830.87699999999995</v>
      </c>
      <c r="H13" s="48">
        <f>'2012.05'!H35</f>
        <v>222.90000000000026</v>
      </c>
      <c r="I13" s="9"/>
      <c r="J13" s="9"/>
      <c r="K13" s="124"/>
      <c r="L13" s="123"/>
      <c r="M13" s="9"/>
    </row>
    <row r="14" spans="1:13" s="8" customFormat="1" ht="15.95" customHeight="1" thickBot="1">
      <c r="A14" s="293"/>
      <c r="B14" s="34" t="s">
        <v>5</v>
      </c>
      <c r="C14" s="39"/>
      <c r="D14" s="93">
        <f>'2012.06'!G34</f>
        <v>440734</v>
      </c>
      <c r="E14" s="83">
        <v>0</v>
      </c>
      <c r="F14" s="232"/>
      <c r="G14" s="122">
        <v>837.49</v>
      </c>
      <c r="H14" s="48">
        <f>'2012.06'!H34</f>
        <v>171.6</v>
      </c>
      <c r="I14" s="9"/>
      <c r="J14" s="9"/>
      <c r="K14" s="124"/>
      <c r="L14" s="123"/>
      <c r="M14" s="9"/>
    </row>
    <row r="15" spans="1:13" s="8" customFormat="1" ht="15.95" customHeight="1" thickBot="1">
      <c r="A15" s="293"/>
      <c r="B15" s="34" t="s">
        <v>6</v>
      </c>
      <c r="C15" s="39"/>
      <c r="D15" s="93">
        <f>'2012.07'!G35</f>
        <v>466322</v>
      </c>
      <c r="E15" s="83">
        <v>0</v>
      </c>
      <c r="F15" s="233"/>
      <c r="G15" s="122">
        <v>869.33699999999999</v>
      </c>
      <c r="H15" s="48">
        <f>'2012.07'!H35</f>
        <v>190</v>
      </c>
      <c r="I15" s="9"/>
      <c r="J15" s="9"/>
      <c r="K15" s="124"/>
      <c r="L15" s="123"/>
      <c r="M15" s="9"/>
    </row>
    <row r="16" spans="1:13" s="8" customFormat="1" ht="15.95" customHeight="1" thickBot="1">
      <c r="A16" s="293"/>
      <c r="B16" s="34" t="s">
        <v>7</v>
      </c>
      <c r="C16" s="39"/>
      <c r="D16" s="93">
        <f>'2012.08'!G35</f>
        <v>514992</v>
      </c>
      <c r="E16" s="83">
        <v>0</v>
      </c>
      <c r="F16" s="232"/>
      <c r="G16" s="122">
        <v>953.75400000000002</v>
      </c>
      <c r="H16" s="48">
        <f>'2012.08'!H35</f>
        <v>195.89999999999992</v>
      </c>
      <c r="I16" s="9"/>
      <c r="J16" s="9"/>
      <c r="K16" s="124"/>
      <c r="L16" s="123"/>
      <c r="M16" s="9"/>
    </row>
    <row r="17" spans="1:14" s="8" customFormat="1" ht="15.95" customHeight="1" thickBot="1">
      <c r="A17" s="293"/>
      <c r="B17" s="34" t="s">
        <v>8</v>
      </c>
      <c r="C17" s="39"/>
      <c r="D17" s="93">
        <f>'2012.09'!G34</f>
        <v>527912</v>
      </c>
      <c r="E17" s="83">
        <v>0</v>
      </c>
      <c r="F17" s="233"/>
      <c r="G17" s="122">
        <v>987.16800000000001</v>
      </c>
      <c r="H17" s="48">
        <f>'2012.09'!H34</f>
        <v>208.19999999999982</v>
      </c>
      <c r="I17" s="9"/>
      <c r="J17" s="9"/>
      <c r="K17" s="124"/>
      <c r="L17" s="123"/>
      <c r="M17" s="9"/>
    </row>
    <row r="18" spans="1:14" s="8" customFormat="1" ht="15.95" customHeight="1" thickBot="1">
      <c r="A18" s="293"/>
      <c r="B18" s="34" t="s">
        <v>9</v>
      </c>
      <c r="C18" s="39"/>
      <c r="D18" s="93">
        <f>'2012.10'!G35</f>
        <v>537021</v>
      </c>
      <c r="E18" s="83">
        <v>0</v>
      </c>
      <c r="F18" s="232"/>
      <c r="G18" s="48">
        <v>977.12900000000002</v>
      </c>
      <c r="H18" s="48">
        <f>'2012.10'!H35</f>
        <v>459.40000000000038</v>
      </c>
      <c r="I18" s="9"/>
      <c r="J18" s="9"/>
      <c r="K18" s="124"/>
      <c r="L18" s="123"/>
      <c r="M18" s="9"/>
    </row>
    <row r="19" spans="1:14" s="8" customFormat="1" ht="15.95" customHeight="1" thickBot="1">
      <c r="A19" s="293"/>
      <c r="B19" s="34" t="s">
        <v>10</v>
      </c>
      <c r="C19" s="39"/>
      <c r="D19" s="93">
        <f>'2012.11'!G34</f>
        <v>524901</v>
      </c>
      <c r="E19" s="83">
        <v>0</v>
      </c>
      <c r="F19" s="232"/>
      <c r="G19" s="84">
        <v>936.30499999999995</v>
      </c>
      <c r="H19" s="84">
        <f>'2012.11'!H34</f>
        <v>712.90000000000009</v>
      </c>
      <c r="I19" s="9"/>
      <c r="J19" s="9"/>
      <c r="K19" s="124"/>
      <c r="L19" s="123"/>
      <c r="M19" s="9"/>
    </row>
    <row r="20" spans="1:14" s="8" customFormat="1" ht="15.95" customHeight="1" thickBot="1">
      <c r="A20" s="294"/>
      <c r="B20" s="37" t="s">
        <v>11</v>
      </c>
      <c r="C20" s="40"/>
      <c r="D20" s="94">
        <f>'2012.12'!G35</f>
        <v>551821</v>
      </c>
      <c r="E20" s="228">
        <v>0</v>
      </c>
      <c r="F20" s="234"/>
      <c r="G20" s="84">
        <v>990.21799999999996</v>
      </c>
      <c r="H20" s="231">
        <f>'2012.12'!H35</f>
        <v>848.59999999999957</v>
      </c>
      <c r="I20" s="9"/>
      <c r="J20" s="9"/>
      <c r="K20" s="124"/>
      <c r="L20" s="123"/>
      <c r="M20" s="9"/>
    </row>
    <row r="21" spans="1:14" s="10" customFormat="1" ht="18" customHeight="1" thickBot="1">
      <c r="B21" s="32" t="s">
        <v>17</v>
      </c>
      <c r="C21" s="39"/>
      <c r="D21" s="93">
        <f>SUM(D8:D20)</f>
        <v>5686619.9999999925</v>
      </c>
      <c r="E21" s="83">
        <f>SUM(E9:E20)</f>
        <v>2753</v>
      </c>
      <c r="F21" s="48">
        <f>AVERAGE(F8:F20)</f>
        <v>5930.666666666667</v>
      </c>
      <c r="G21" s="122">
        <f>SUM(G8:G20)</f>
        <v>10274.159</v>
      </c>
      <c r="H21" s="48">
        <f>SUM(H8:H20)</f>
        <v>5325.3099999999977</v>
      </c>
      <c r="I21" s="11"/>
      <c r="J21" s="9"/>
      <c r="K21" s="124"/>
      <c r="L21" s="123"/>
      <c r="M21" s="11"/>
    </row>
    <row r="22" spans="1:14" ht="21.75" customHeight="1">
      <c r="B22" s="242" t="s">
        <v>100</v>
      </c>
      <c r="G22" s="241">
        <f>SUM(G9:G20)</f>
        <v>10230.392</v>
      </c>
      <c r="H22" s="241">
        <f>SUM(H9:H20)</f>
        <v>5290.5999999999995</v>
      </c>
      <c r="J22" s="11"/>
      <c r="K22" s="11"/>
      <c r="L22" s="11"/>
      <c r="M22" s="10"/>
      <c r="N22" s="10"/>
    </row>
    <row r="23" spans="1:14">
      <c r="J23" s="10"/>
      <c r="K23" s="10"/>
      <c r="L23" s="10"/>
      <c r="M23" s="10"/>
      <c r="N23" s="10"/>
    </row>
  </sheetData>
  <sheetProtection selectLockedCells="1"/>
  <mergeCells count="3">
    <mergeCell ref="B2:B4"/>
    <mergeCell ref="C2:F4"/>
    <mergeCell ref="A9:A20"/>
  </mergeCells>
  <phoneticPr fontId="12" type="noConversion"/>
  <pageMargins left="0.70866141732283472" right="0.70866141732283472" top="1.1417322834645669" bottom="0.74803149606299213" header="0.51181102362204722" footer="0.39370078740157483"/>
  <pageSetup paperSize="9" scale="89" orientation="landscape" verticalDpi="300" r:id="rId1"/>
  <headerFooter alignWithMargins="0">
    <oddHeader>&amp;CPage &amp; 3&amp;R&amp;F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U21"/>
  <sheetViews>
    <sheetView view="pageBreakPreview" zoomScaleNormal="100" zoomScaleSheetLayoutView="100" workbookViewId="0">
      <selection activeCell="G11" sqref="G11"/>
    </sheetView>
  </sheetViews>
  <sheetFormatPr defaultColWidth="9.140625" defaultRowHeight="11.25"/>
  <cols>
    <col min="1" max="1" width="2.7109375" style="14" customWidth="1"/>
    <col min="2" max="2" width="39.28515625" style="14" customWidth="1"/>
    <col min="3" max="3" width="8.28515625" style="15" bestFit="1" customWidth="1"/>
    <col min="4" max="4" width="9.5703125" style="15" bestFit="1" customWidth="1"/>
    <col min="5" max="5" width="15" style="15" bestFit="1" customWidth="1"/>
    <col min="6" max="6" width="11.7109375" style="14" customWidth="1"/>
    <col min="7" max="7" width="14.42578125" style="14" customWidth="1"/>
    <col min="8" max="8" width="17.140625" style="14" customWidth="1"/>
    <col min="9" max="9" width="11.85546875" style="1" customWidth="1"/>
    <col min="10" max="10" width="14.140625" style="14" bestFit="1" customWidth="1"/>
    <col min="11" max="12" width="9.28515625" style="14" bestFit="1" customWidth="1"/>
    <col min="13" max="15" width="9.140625" style="14"/>
    <col min="16" max="16" width="9.85546875" style="14" bestFit="1" customWidth="1"/>
    <col min="17" max="16384" width="9.140625" style="14"/>
  </cols>
  <sheetData>
    <row r="1" spans="2:21" s="10" customFormat="1" ht="18" customHeight="1" thickBot="1">
      <c r="B1" s="73"/>
      <c r="C1" s="74"/>
      <c r="D1" s="74"/>
      <c r="E1" s="74"/>
      <c r="F1" s="75"/>
      <c r="G1" s="76"/>
      <c r="H1" s="77"/>
      <c r="I1" s="11"/>
      <c r="J1" s="11"/>
      <c r="K1" s="11"/>
      <c r="L1" s="11"/>
      <c r="M1" s="11"/>
    </row>
    <row r="2" spans="2:21" s="10" customFormat="1" ht="12.75" customHeight="1">
      <c r="B2" s="280" t="s">
        <v>38</v>
      </c>
      <c r="C2" s="283"/>
      <c r="D2" s="284"/>
      <c r="E2" s="284"/>
      <c r="F2" s="285"/>
      <c r="G2" s="29" t="str">
        <f>'FRONT PAGE'!B13</f>
        <v>Monitoring Plan No:</v>
      </c>
      <c r="H2" s="89" t="s">
        <v>97</v>
      </c>
      <c r="I2" s="11"/>
      <c r="J2" s="11"/>
      <c r="K2" s="11"/>
      <c r="L2" s="11"/>
      <c r="M2" s="11"/>
    </row>
    <row r="3" spans="2:21" s="10" customFormat="1" ht="12.75" customHeight="1">
      <c r="B3" s="281"/>
      <c r="C3" s="286"/>
      <c r="D3" s="287"/>
      <c r="E3" s="287"/>
      <c r="F3" s="288"/>
      <c r="G3" s="30" t="str">
        <f>'FRONT PAGE'!B15</f>
        <v>Monitoring period:</v>
      </c>
      <c r="H3" s="259" t="s">
        <v>96</v>
      </c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60"/>
    </row>
    <row r="4" spans="2:21" s="10" customFormat="1" ht="12.75" customHeight="1" thickBot="1">
      <c r="B4" s="282"/>
      <c r="C4" s="289"/>
      <c r="D4" s="290"/>
      <c r="E4" s="290"/>
      <c r="F4" s="291"/>
      <c r="G4" s="31"/>
      <c r="H4" s="28"/>
      <c r="I4" s="11"/>
      <c r="J4" s="11"/>
      <c r="K4" s="11"/>
      <c r="L4" s="11"/>
      <c r="M4" s="11"/>
    </row>
    <row r="5" spans="2:21" s="10" customFormat="1" ht="10.5" customHeight="1" thickBot="1">
      <c r="B5" s="78"/>
      <c r="C5" s="12"/>
      <c r="D5" s="12"/>
      <c r="E5" s="12"/>
      <c r="F5" s="11"/>
      <c r="G5" s="13"/>
      <c r="H5" s="79"/>
      <c r="I5" s="11"/>
      <c r="J5" s="11"/>
      <c r="K5" s="11"/>
      <c r="L5" s="11"/>
      <c r="M5" s="11"/>
    </row>
    <row r="6" spans="2:21" s="8" customFormat="1" ht="15.95" customHeight="1">
      <c r="B6" s="52"/>
      <c r="C6" s="53"/>
      <c r="D6" s="53"/>
      <c r="E6" s="53"/>
      <c r="F6" s="53"/>
      <c r="G6" s="53"/>
      <c r="H6" s="54"/>
      <c r="I6" s="9"/>
      <c r="J6" s="9"/>
      <c r="K6" s="9"/>
      <c r="L6" s="9"/>
      <c r="M6" s="9"/>
    </row>
    <row r="7" spans="2:21" s="8" customFormat="1" ht="15.95" customHeight="1">
      <c r="B7" s="18" t="s">
        <v>58</v>
      </c>
      <c r="C7" s="66">
        <f>C9*C8/C10/C20</f>
        <v>0.22327799999821374</v>
      </c>
      <c r="D7" s="63" t="s">
        <v>65</v>
      </c>
      <c r="E7" s="51"/>
      <c r="F7" s="51"/>
      <c r="G7" s="51"/>
      <c r="H7" s="55"/>
      <c r="I7" s="9"/>
      <c r="J7" s="9"/>
      <c r="K7" s="9"/>
      <c r="L7" s="9"/>
      <c r="M7" s="9"/>
    </row>
    <row r="8" spans="2:21" s="8" customFormat="1">
      <c r="B8" s="62" t="s">
        <v>59</v>
      </c>
      <c r="C8" s="67">
        <v>0.995</v>
      </c>
      <c r="D8" s="64"/>
      <c r="E8" s="64" t="s">
        <v>60</v>
      </c>
      <c r="F8" s="51"/>
      <c r="G8" s="51"/>
      <c r="H8" s="55"/>
      <c r="I8" s="9"/>
      <c r="J8" s="9"/>
      <c r="K8" s="9"/>
      <c r="L8" s="9"/>
      <c r="M8" s="9"/>
    </row>
    <row r="9" spans="2:21" s="8" customFormat="1" ht="15.95" customHeight="1">
      <c r="B9" s="62" t="s">
        <v>62</v>
      </c>
      <c r="C9" s="68">
        <v>56.1</v>
      </c>
      <c r="D9" s="64" t="s">
        <v>61</v>
      </c>
      <c r="E9" s="64" t="s">
        <v>60</v>
      </c>
      <c r="F9" s="51"/>
      <c r="G9" s="51"/>
      <c r="H9" s="55"/>
      <c r="I9" s="9"/>
      <c r="J9" s="9"/>
      <c r="K9" s="9"/>
      <c r="L9" s="9"/>
      <c r="M9" s="9"/>
    </row>
    <row r="10" spans="2:21" s="8" customFormat="1" ht="15.95" customHeight="1">
      <c r="B10" s="62" t="s">
        <v>63</v>
      </c>
      <c r="C10" s="67">
        <v>0.9</v>
      </c>
      <c r="D10" s="64"/>
      <c r="E10" s="64"/>
      <c r="F10" s="51"/>
      <c r="G10" s="51"/>
      <c r="H10" s="55"/>
      <c r="I10" s="9"/>
      <c r="J10" s="9"/>
      <c r="K10" s="9"/>
      <c r="L10" s="9"/>
      <c r="M10" s="9"/>
    </row>
    <row r="11" spans="2:21" s="8" customFormat="1" ht="15.95" customHeight="1">
      <c r="B11" s="18"/>
      <c r="C11" s="64"/>
      <c r="D11" s="64"/>
      <c r="E11" s="64"/>
      <c r="F11" s="51"/>
      <c r="G11" s="51"/>
      <c r="H11" s="55"/>
      <c r="I11" s="9"/>
      <c r="J11" s="9"/>
      <c r="K11" s="9"/>
      <c r="L11" s="9"/>
      <c r="M11" s="9"/>
    </row>
    <row r="12" spans="2:21" s="8" customFormat="1" ht="15.95" customHeight="1">
      <c r="B12" s="18" t="s">
        <v>66</v>
      </c>
      <c r="C12" s="66">
        <v>0.61050000000000004</v>
      </c>
      <c r="D12" s="63" t="s">
        <v>65</v>
      </c>
      <c r="E12" s="64"/>
      <c r="F12" s="51"/>
      <c r="G12" s="51"/>
      <c r="H12" s="55"/>
      <c r="I12" s="9"/>
      <c r="J12" s="9"/>
      <c r="K12" s="9"/>
      <c r="L12" s="9"/>
      <c r="M12" s="9"/>
    </row>
    <row r="13" spans="2:21" s="8" customFormat="1" ht="15.95" customHeight="1">
      <c r="B13" s="18"/>
      <c r="C13" s="66"/>
      <c r="D13" s="63"/>
      <c r="E13" s="64"/>
      <c r="F13" s="51"/>
      <c r="G13" s="51"/>
      <c r="H13" s="55"/>
      <c r="I13" s="9"/>
      <c r="J13" s="9"/>
      <c r="K13" s="9"/>
      <c r="L13" s="9"/>
      <c r="M13" s="9"/>
    </row>
    <row r="14" spans="2:21" s="8" customFormat="1" ht="15.95" customHeight="1">
      <c r="B14" s="18" t="s">
        <v>69</v>
      </c>
      <c r="C14" s="64">
        <v>21</v>
      </c>
      <c r="D14" s="63"/>
      <c r="E14" s="64"/>
      <c r="F14" s="51"/>
      <c r="G14" s="51"/>
      <c r="H14" s="55"/>
      <c r="I14" s="9"/>
      <c r="J14" s="9"/>
      <c r="K14" s="9"/>
      <c r="L14" s="9"/>
      <c r="M14" s="9"/>
    </row>
    <row r="15" spans="2:21" s="8" customFormat="1" ht="15.95" customHeight="1">
      <c r="B15" s="46"/>
      <c r="C15" s="64"/>
      <c r="D15" s="64"/>
      <c r="E15" s="64"/>
      <c r="F15" s="51"/>
      <c r="G15" s="51"/>
      <c r="H15" s="55"/>
      <c r="I15" s="9"/>
      <c r="J15" s="9"/>
      <c r="K15" s="9"/>
      <c r="L15" s="9"/>
      <c r="M15" s="9"/>
    </row>
    <row r="16" spans="2:21" s="8" customFormat="1" ht="15.95" customHeight="1">
      <c r="B16" s="18" t="s">
        <v>67</v>
      </c>
      <c r="C16" s="69">
        <v>6.6799999999999997E-4</v>
      </c>
      <c r="D16" s="64" t="s">
        <v>68</v>
      </c>
      <c r="E16" s="296" t="s">
        <v>89</v>
      </c>
      <c r="F16" s="296"/>
      <c r="G16" s="296"/>
      <c r="H16" s="55"/>
      <c r="I16" s="9"/>
      <c r="J16" s="9"/>
      <c r="K16" s="9"/>
      <c r="L16" s="9"/>
      <c r="M16" s="9"/>
    </row>
    <row r="17" spans="2:13" s="8" customFormat="1" ht="17.25" customHeight="1">
      <c r="B17" s="46"/>
      <c r="C17" s="51"/>
      <c r="D17" s="64"/>
      <c r="E17" s="296"/>
      <c r="F17" s="296"/>
      <c r="G17" s="296"/>
      <c r="H17" s="55"/>
      <c r="I17" s="9"/>
      <c r="J17" s="9"/>
      <c r="K17" s="9"/>
      <c r="L17" s="9"/>
      <c r="M17" s="9"/>
    </row>
    <row r="18" spans="2:13" s="8" customFormat="1" ht="22.5" customHeight="1">
      <c r="B18" s="18" t="s">
        <v>72</v>
      </c>
      <c r="C18" s="67">
        <v>0.9</v>
      </c>
      <c r="D18" s="64"/>
      <c r="E18" s="295" t="s">
        <v>90</v>
      </c>
      <c r="F18" s="295"/>
      <c r="G18" s="295"/>
      <c r="H18" s="55"/>
      <c r="I18" s="9"/>
      <c r="J18" s="9"/>
      <c r="K18" s="9"/>
      <c r="L18" s="9"/>
      <c r="M18" s="9"/>
    </row>
    <row r="19" spans="2:13" s="8" customFormat="1" ht="15.95" customHeight="1">
      <c r="B19" s="46"/>
      <c r="C19" s="51"/>
      <c r="D19" s="64"/>
      <c r="E19" s="64"/>
      <c r="F19" s="51"/>
      <c r="G19" s="51"/>
      <c r="H19" s="55"/>
      <c r="I19" s="9"/>
      <c r="J19" s="9"/>
      <c r="K19" s="9"/>
      <c r="L19" s="9"/>
      <c r="M19" s="9"/>
    </row>
    <row r="20" spans="2:13" s="8" customFormat="1" ht="15.95" customHeight="1">
      <c r="B20" s="18" t="s">
        <v>64</v>
      </c>
      <c r="C20" s="68">
        <v>277.77777778000001</v>
      </c>
      <c r="D20" s="64"/>
      <c r="E20" s="64"/>
      <c r="F20" s="51"/>
      <c r="G20" s="51"/>
      <c r="H20" s="55"/>
      <c r="I20" s="9"/>
      <c r="J20" s="9"/>
      <c r="K20" s="9"/>
      <c r="L20" s="9"/>
      <c r="M20" s="9"/>
    </row>
    <row r="21" spans="2:13" s="8" customFormat="1" ht="15.95" customHeight="1" thickBot="1">
      <c r="B21" s="18" t="s">
        <v>73</v>
      </c>
      <c r="C21" s="82">
        <v>4.1858000000000002E-9</v>
      </c>
      <c r="D21" s="65"/>
      <c r="E21" s="65"/>
      <c r="F21" s="42"/>
      <c r="G21" s="42"/>
      <c r="H21" s="43"/>
      <c r="I21" s="9"/>
      <c r="J21" s="9"/>
      <c r="K21" s="9"/>
      <c r="L21" s="9"/>
      <c r="M21" s="9"/>
    </row>
  </sheetData>
  <sheetProtection selectLockedCells="1"/>
  <mergeCells count="5">
    <mergeCell ref="E18:G18"/>
    <mergeCell ref="B2:B4"/>
    <mergeCell ref="C2:F4"/>
    <mergeCell ref="E16:G17"/>
    <mergeCell ref="H3:U3"/>
  </mergeCells>
  <phoneticPr fontId="12" type="noConversion"/>
  <pageMargins left="0.70866141732283472" right="0.70866141732283472" top="1.1417322834645669" bottom="0.74803149606299213" header="0.51181102362204722" footer="0.39370078740157483"/>
  <pageSetup paperSize="9" orientation="landscape" verticalDpi="300" r:id="rId1"/>
  <headerFooter alignWithMargins="0">
    <oddHeader>&amp;CPage &amp;[4&amp;R&amp;F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222"/>
  <sheetViews>
    <sheetView zoomScaleNormal="100" workbookViewId="0">
      <selection activeCell="I9" sqref="I9"/>
    </sheetView>
  </sheetViews>
  <sheetFormatPr defaultRowHeight="12.75"/>
  <cols>
    <col min="1" max="1" width="11.5703125" customWidth="1"/>
    <col min="2" max="2" width="12.140625" customWidth="1"/>
    <col min="7" max="7" width="17" customWidth="1"/>
    <col min="8" max="8" width="15.42578125" customWidth="1"/>
    <col min="9" max="9" width="18.140625" style="154" customWidth="1"/>
    <col min="10" max="10" width="26.42578125" customWidth="1"/>
  </cols>
  <sheetData>
    <row r="1" spans="1:14" ht="51" customHeight="1">
      <c r="B1" s="97"/>
      <c r="C1" s="297" t="s">
        <v>77</v>
      </c>
      <c r="D1" s="297"/>
      <c r="E1" s="297"/>
      <c r="F1" s="297"/>
      <c r="G1" s="98" t="s">
        <v>78</v>
      </c>
      <c r="H1" s="98" t="s">
        <v>79</v>
      </c>
      <c r="I1" s="146" t="s">
        <v>80</v>
      </c>
      <c r="J1" s="98" t="s">
        <v>57</v>
      </c>
    </row>
    <row r="2" spans="1:14" ht="30">
      <c r="A2" s="103" t="s">
        <v>81</v>
      </c>
      <c r="B2" s="103" t="s">
        <v>91</v>
      </c>
      <c r="C2" s="101" t="s">
        <v>82</v>
      </c>
      <c r="D2" s="101" t="s">
        <v>83</v>
      </c>
      <c r="E2" s="101" t="s">
        <v>84</v>
      </c>
      <c r="F2" s="102" t="s">
        <v>85</v>
      </c>
      <c r="G2" s="103" t="s">
        <v>40</v>
      </c>
      <c r="H2" s="103" t="s">
        <v>40</v>
      </c>
      <c r="I2" s="147" t="s">
        <v>46</v>
      </c>
      <c r="J2" s="118" t="s">
        <v>88</v>
      </c>
    </row>
    <row r="3" spans="1:14" s="106" customFormat="1" ht="16.5" customHeight="1">
      <c r="A3" s="127">
        <v>40900</v>
      </c>
      <c r="B3" s="128">
        <v>4.0972222222222222E-2</v>
      </c>
      <c r="C3" s="129">
        <v>56.4</v>
      </c>
      <c r="D3" s="130">
        <v>33.299999999999997</v>
      </c>
      <c r="E3" s="129">
        <v>0</v>
      </c>
      <c r="F3" s="131">
        <v>132</v>
      </c>
      <c r="G3" s="132">
        <v>0</v>
      </c>
      <c r="H3" s="121">
        <v>292</v>
      </c>
      <c r="I3" s="148">
        <v>0.5499999999992724</v>
      </c>
      <c r="J3" s="133">
        <f>H3*'GENERAL DATA'!$C$16*'GENERAL DATA'!$C$14*C3/100</f>
        <v>2.3102432639999999</v>
      </c>
      <c r="L3" s="134"/>
      <c r="M3" s="135"/>
      <c r="N3" s="136"/>
    </row>
    <row r="4" spans="1:14" s="106" customFormat="1" ht="16.5" customHeight="1">
      <c r="A4" s="127"/>
      <c r="B4" s="128">
        <v>8.2638888888888901E-2</v>
      </c>
      <c r="C4" s="129">
        <v>56.6</v>
      </c>
      <c r="D4" s="130">
        <v>33.4</v>
      </c>
      <c r="E4" s="129">
        <v>0</v>
      </c>
      <c r="F4" s="131">
        <v>130</v>
      </c>
      <c r="G4" s="132">
        <v>0</v>
      </c>
      <c r="H4" s="121">
        <v>280</v>
      </c>
      <c r="I4" s="148">
        <v>0.59000000000014552</v>
      </c>
      <c r="J4" s="133">
        <f>H4*'GENERAL DATA'!$C$16*'GENERAL DATA'!$C$14*C4/100</f>
        <v>2.22315744</v>
      </c>
    </row>
    <row r="5" spans="1:14" s="106" customFormat="1" ht="16.5" customHeight="1">
      <c r="A5" s="127"/>
      <c r="B5" s="128">
        <v>0.124305555555556</v>
      </c>
      <c r="C5" s="129">
        <v>56.4</v>
      </c>
      <c r="D5" s="130">
        <v>33.6</v>
      </c>
      <c r="E5" s="129">
        <v>0</v>
      </c>
      <c r="F5" s="131">
        <v>129</v>
      </c>
      <c r="G5" s="132">
        <v>0</v>
      </c>
      <c r="H5" s="121">
        <v>278</v>
      </c>
      <c r="I5" s="148">
        <v>0.57999999999992724</v>
      </c>
      <c r="J5" s="133">
        <f>H5*'GENERAL DATA'!$C$16*'GENERAL DATA'!$C$14*C5/100</f>
        <v>2.1994781759999995</v>
      </c>
    </row>
    <row r="6" spans="1:14" s="106" customFormat="1" ht="16.5" customHeight="1">
      <c r="A6" s="127"/>
      <c r="B6" s="128">
        <v>0.16597222222222199</v>
      </c>
      <c r="C6" s="129">
        <v>56.2</v>
      </c>
      <c r="D6" s="130">
        <v>33.700000000000003</v>
      </c>
      <c r="E6" s="129">
        <v>0</v>
      </c>
      <c r="F6" s="131">
        <v>129</v>
      </c>
      <c r="G6" s="132">
        <v>0</v>
      </c>
      <c r="H6" s="121">
        <v>272</v>
      </c>
      <c r="I6" s="148">
        <v>0.56999999999970896</v>
      </c>
      <c r="J6" s="133">
        <f>H6*'GENERAL DATA'!$C$16*'GENERAL DATA'!$C$14*C6/100</f>
        <v>2.1443761920000002</v>
      </c>
    </row>
    <row r="7" spans="1:14" s="106" customFormat="1" ht="16.5" customHeight="1">
      <c r="A7" s="127"/>
      <c r="B7" s="128">
        <v>0.20763888888888901</v>
      </c>
      <c r="C7" s="129">
        <v>56.7</v>
      </c>
      <c r="D7" s="130">
        <v>33.799999999999997</v>
      </c>
      <c r="E7" s="129">
        <v>0</v>
      </c>
      <c r="F7" s="131">
        <v>129</v>
      </c>
      <c r="G7" s="132">
        <v>0</v>
      </c>
      <c r="H7" s="121">
        <v>272</v>
      </c>
      <c r="I7" s="148">
        <v>0.57999999999992724</v>
      </c>
      <c r="J7" s="133">
        <f>H7*'GENERAL DATA'!$C$16*'GENERAL DATA'!$C$14*C7/100</f>
        <v>2.1634542720000001</v>
      </c>
    </row>
    <row r="8" spans="1:14" s="106" customFormat="1" ht="16.5" customHeight="1">
      <c r="A8" s="127"/>
      <c r="B8" s="128">
        <v>0.249305555555555</v>
      </c>
      <c r="C8" s="129">
        <v>56.7</v>
      </c>
      <c r="D8" s="130">
        <v>33.799999999999997</v>
      </c>
      <c r="E8" s="129">
        <v>0</v>
      </c>
      <c r="F8" s="131">
        <v>130</v>
      </c>
      <c r="G8" s="132">
        <v>0</v>
      </c>
      <c r="H8" s="121">
        <v>274</v>
      </c>
      <c r="I8" s="148">
        <v>0.65000000000123703</v>
      </c>
      <c r="J8" s="133">
        <f>H8*'GENERAL DATA'!$C$16*'GENERAL DATA'!$C$14*C8/100</f>
        <v>2.179362024</v>
      </c>
    </row>
    <row r="9" spans="1:14" s="106" customFormat="1" ht="16.5" customHeight="1">
      <c r="A9" s="127"/>
      <c r="B9" s="128">
        <v>0.29097222222222202</v>
      </c>
      <c r="C9" s="129">
        <v>55.8</v>
      </c>
      <c r="D9" s="130">
        <v>33.4</v>
      </c>
      <c r="E9" s="129">
        <v>0</v>
      </c>
      <c r="F9" s="131">
        <v>131</v>
      </c>
      <c r="G9" s="132">
        <v>0</v>
      </c>
      <c r="H9" s="121">
        <v>274</v>
      </c>
      <c r="I9" s="148">
        <v>0.65999999999985448</v>
      </c>
      <c r="J9" s="133">
        <f>H9*'GENERAL DATA'!$C$16*'GENERAL DATA'!$C$14*C9/100</f>
        <v>2.1447689759999999</v>
      </c>
    </row>
    <row r="10" spans="1:14" s="106" customFormat="1" ht="16.5" customHeight="1">
      <c r="A10" s="127"/>
      <c r="B10" s="128">
        <v>0.33263888888888898</v>
      </c>
      <c r="C10" s="129">
        <v>55.6</v>
      </c>
      <c r="D10" s="130">
        <v>33.4</v>
      </c>
      <c r="E10" s="129">
        <v>0</v>
      </c>
      <c r="F10" s="131">
        <v>129</v>
      </c>
      <c r="G10" s="132">
        <v>0</v>
      </c>
      <c r="H10" s="121">
        <v>384</v>
      </c>
      <c r="I10" s="148">
        <v>0.7999999999992724</v>
      </c>
      <c r="J10" s="133">
        <f>H10*'GENERAL DATA'!$C$16*'GENERAL DATA'!$C$14*C10/100</f>
        <v>2.9950341119999995</v>
      </c>
    </row>
    <row r="11" spans="1:14" s="106" customFormat="1" ht="16.5" customHeight="1">
      <c r="A11" s="127"/>
      <c r="B11" s="128">
        <v>0.374305555555555</v>
      </c>
      <c r="C11" s="129">
        <v>55</v>
      </c>
      <c r="D11" s="130">
        <v>33.4</v>
      </c>
      <c r="E11" s="129">
        <v>0</v>
      </c>
      <c r="F11" s="131">
        <v>129</v>
      </c>
      <c r="G11" s="132">
        <v>0</v>
      </c>
      <c r="H11" s="121">
        <v>0</v>
      </c>
      <c r="I11" s="148">
        <v>0</v>
      </c>
      <c r="J11" s="133">
        <f>H11*'GENERAL DATA'!$C$16*'GENERAL DATA'!$C$14*C11/100</f>
        <v>0</v>
      </c>
    </row>
    <row r="12" spans="1:14" s="106" customFormat="1" ht="16.5" customHeight="1">
      <c r="A12" s="127"/>
      <c r="B12" s="128">
        <v>0.41597222222222202</v>
      </c>
      <c r="C12" s="129">
        <v>55.7</v>
      </c>
      <c r="D12" s="130">
        <v>33.5</v>
      </c>
      <c r="E12" s="129">
        <v>0</v>
      </c>
      <c r="F12" s="131">
        <v>128</v>
      </c>
      <c r="G12" s="132">
        <v>0</v>
      </c>
      <c r="H12" s="121">
        <v>0</v>
      </c>
      <c r="I12" s="148">
        <v>0</v>
      </c>
      <c r="J12" s="133">
        <f>H12*'GENERAL DATA'!$C$16*'GENERAL DATA'!$C$14*C12/100</f>
        <v>0</v>
      </c>
    </row>
    <row r="13" spans="1:14" s="106" customFormat="1" ht="16.5" customHeight="1">
      <c r="A13" s="127"/>
      <c r="B13" s="128">
        <v>0.45763888888888898</v>
      </c>
      <c r="C13" s="129">
        <v>54.9</v>
      </c>
      <c r="D13" s="130">
        <v>33.1</v>
      </c>
      <c r="E13" s="129">
        <v>0</v>
      </c>
      <c r="F13" s="131">
        <v>129</v>
      </c>
      <c r="G13" s="132">
        <v>0</v>
      </c>
      <c r="H13" s="121">
        <v>0</v>
      </c>
      <c r="I13" s="148">
        <v>0</v>
      </c>
      <c r="J13" s="133">
        <f>H13*'GENERAL DATA'!$C$16*'GENERAL DATA'!$C$14*C13/100</f>
        <v>0</v>
      </c>
    </row>
    <row r="14" spans="1:14" s="106" customFormat="1" ht="16.5" customHeight="1">
      <c r="A14" s="127"/>
      <c r="B14" s="128">
        <v>0.499305555555555</v>
      </c>
      <c r="C14" s="129">
        <v>56</v>
      </c>
      <c r="D14" s="130">
        <v>33.4</v>
      </c>
      <c r="E14" s="129">
        <v>0</v>
      </c>
      <c r="F14" s="131">
        <v>128</v>
      </c>
      <c r="G14" s="132">
        <v>0</v>
      </c>
      <c r="H14" s="121">
        <v>0</v>
      </c>
      <c r="I14" s="148">
        <v>0</v>
      </c>
      <c r="J14" s="133">
        <f>H14*'GENERAL DATA'!$C$16*'GENERAL DATA'!$C$14*C14/100</f>
        <v>0</v>
      </c>
    </row>
    <row r="15" spans="1:14" s="106" customFormat="1" ht="16.5" customHeight="1">
      <c r="A15" s="127"/>
      <c r="B15" s="128">
        <v>0.54097222222222197</v>
      </c>
      <c r="C15" s="129">
        <v>55.7</v>
      </c>
      <c r="D15" s="130">
        <v>33.200000000000003</v>
      </c>
      <c r="E15" s="129">
        <v>0</v>
      </c>
      <c r="F15" s="131">
        <v>129</v>
      </c>
      <c r="G15" s="132">
        <v>0</v>
      </c>
      <c r="H15" s="121">
        <v>0</v>
      </c>
      <c r="I15" s="148">
        <v>0</v>
      </c>
      <c r="J15" s="133">
        <f>H15*'GENERAL DATA'!$C$16*'GENERAL DATA'!$C$14*C15/100</f>
        <v>0</v>
      </c>
    </row>
    <row r="16" spans="1:14" s="106" customFormat="1" ht="16.5" customHeight="1">
      <c r="A16" s="127"/>
      <c r="B16" s="128">
        <v>0.58263888888888904</v>
      </c>
      <c r="C16" s="129">
        <v>57.5</v>
      </c>
      <c r="D16" s="130">
        <v>34</v>
      </c>
      <c r="E16" s="129">
        <v>0</v>
      </c>
      <c r="F16" s="131">
        <v>129</v>
      </c>
      <c r="G16" s="132">
        <v>0</v>
      </c>
      <c r="H16" s="121">
        <v>490</v>
      </c>
      <c r="I16" s="148">
        <v>0.8</v>
      </c>
      <c r="J16" s="133">
        <f>H16*'GENERAL DATA'!$C$16*'GENERAL DATA'!$C$14*C16/100</f>
        <v>3.9523890000000002</v>
      </c>
    </row>
    <row r="17" spans="1:14" s="106" customFormat="1" ht="16.5" customHeight="1">
      <c r="A17" s="127"/>
      <c r="B17" s="128">
        <v>0.624305555555555</v>
      </c>
      <c r="C17" s="129">
        <v>56.8</v>
      </c>
      <c r="D17" s="130">
        <v>33.700000000000003</v>
      </c>
      <c r="E17" s="129">
        <v>0</v>
      </c>
      <c r="F17" s="131">
        <v>132</v>
      </c>
      <c r="G17" s="132">
        <v>0</v>
      </c>
      <c r="H17" s="121">
        <v>494</v>
      </c>
      <c r="I17" s="148">
        <v>0.8</v>
      </c>
      <c r="J17" s="133">
        <f>H17*'GENERAL DATA'!$C$16*'GENERAL DATA'!$C$14*C17/100</f>
        <v>3.9361445759999998</v>
      </c>
    </row>
    <row r="18" spans="1:14" s="106" customFormat="1" ht="16.5" customHeight="1">
      <c r="A18" s="127"/>
      <c r="B18" s="128">
        <v>0.66597222222222197</v>
      </c>
      <c r="C18" s="129">
        <v>56</v>
      </c>
      <c r="D18" s="130">
        <v>33.799999999999997</v>
      </c>
      <c r="E18" s="129">
        <v>0</v>
      </c>
      <c r="F18" s="131">
        <v>132</v>
      </c>
      <c r="G18" s="132">
        <v>0</v>
      </c>
      <c r="H18" s="121">
        <v>490</v>
      </c>
      <c r="I18" s="148">
        <v>0.9</v>
      </c>
      <c r="J18" s="133">
        <f>H18*'GENERAL DATA'!$C$16*'GENERAL DATA'!$C$14*C18/100</f>
        <v>3.8492831999999999</v>
      </c>
    </row>
    <row r="19" spans="1:14" s="106" customFormat="1" ht="16.5" customHeight="1">
      <c r="A19" s="127"/>
      <c r="B19" s="128">
        <v>0.70763888888888904</v>
      </c>
      <c r="C19" s="129">
        <v>56.2</v>
      </c>
      <c r="D19" s="130">
        <v>33.799999999999997</v>
      </c>
      <c r="E19" s="129">
        <v>0</v>
      </c>
      <c r="F19" s="131">
        <v>133</v>
      </c>
      <c r="G19" s="132">
        <v>0</v>
      </c>
      <c r="H19" s="121">
        <v>498</v>
      </c>
      <c r="I19" s="148">
        <v>0.88999999999941792</v>
      </c>
      <c r="J19" s="133">
        <f>H19*'GENERAL DATA'!$C$16*'GENERAL DATA'!$C$14*C19/100</f>
        <v>3.9261005279999996</v>
      </c>
    </row>
    <row r="20" spans="1:14" s="106" customFormat="1" ht="16.5" customHeight="1">
      <c r="A20" s="127"/>
      <c r="B20" s="128">
        <v>0.749305555555555</v>
      </c>
      <c r="C20" s="129">
        <v>57.3</v>
      </c>
      <c r="D20" s="130">
        <v>33.4</v>
      </c>
      <c r="E20" s="129">
        <v>0</v>
      </c>
      <c r="F20" s="131">
        <v>135</v>
      </c>
      <c r="G20" s="132">
        <v>0</v>
      </c>
      <c r="H20" s="121">
        <v>504</v>
      </c>
      <c r="I20" s="148">
        <v>0.8999999999996362</v>
      </c>
      <c r="J20" s="133">
        <f>H20*'GENERAL DATA'!$C$16*'GENERAL DATA'!$C$14*C20/100</f>
        <v>4.051174176</v>
      </c>
    </row>
    <row r="21" spans="1:14" s="106" customFormat="1" ht="16.5" customHeight="1">
      <c r="A21" s="127"/>
      <c r="B21" s="128">
        <v>0.79097222222222197</v>
      </c>
      <c r="C21" s="129">
        <v>56.7</v>
      </c>
      <c r="D21" s="130">
        <v>33.4</v>
      </c>
      <c r="E21" s="129">
        <v>0</v>
      </c>
      <c r="F21" s="131">
        <v>134</v>
      </c>
      <c r="G21" s="132">
        <v>0</v>
      </c>
      <c r="H21" s="121">
        <v>492</v>
      </c>
      <c r="I21" s="148">
        <v>0.84000000000014552</v>
      </c>
      <c r="J21" s="133">
        <f>H21*'GENERAL DATA'!$C$16*'GENERAL DATA'!$C$14*C21/100</f>
        <v>3.9133069920000003</v>
      </c>
    </row>
    <row r="22" spans="1:14" s="106" customFormat="1" ht="16.5" customHeight="1">
      <c r="A22" s="127"/>
      <c r="B22" s="128">
        <v>0.83263888888888904</v>
      </c>
      <c r="C22" s="129">
        <v>56.1</v>
      </c>
      <c r="D22" s="130">
        <v>33.5</v>
      </c>
      <c r="E22" s="129">
        <v>0</v>
      </c>
      <c r="F22" s="131">
        <v>132</v>
      </c>
      <c r="G22" s="132">
        <v>0</v>
      </c>
      <c r="H22" s="121">
        <v>482</v>
      </c>
      <c r="I22" s="148">
        <v>0.86000000000058208</v>
      </c>
      <c r="J22" s="133">
        <f>H22*'GENERAL DATA'!$C$16*'GENERAL DATA'!$C$14*C22/100</f>
        <v>3.7931992559999999</v>
      </c>
    </row>
    <row r="23" spans="1:14" s="106" customFormat="1" ht="16.5" customHeight="1">
      <c r="A23" s="127"/>
      <c r="B23" s="128">
        <v>0.874305555555556</v>
      </c>
      <c r="C23" s="129">
        <v>56.6</v>
      </c>
      <c r="D23" s="130">
        <v>33.1</v>
      </c>
      <c r="E23" s="129">
        <v>0</v>
      </c>
      <c r="F23" s="131">
        <v>133</v>
      </c>
      <c r="G23" s="132">
        <v>0</v>
      </c>
      <c r="H23" s="121">
        <v>448</v>
      </c>
      <c r="I23" s="148">
        <v>0.82999999999992724</v>
      </c>
      <c r="J23" s="133">
        <f>H23*'GENERAL DATA'!$C$16*'GENERAL DATA'!$C$14*C23/100</f>
        <v>3.5570519039999997</v>
      </c>
    </row>
    <row r="24" spans="1:14" s="106" customFormat="1" ht="16.5" customHeight="1">
      <c r="A24" s="127"/>
      <c r="B24" s="128">
        <v>0.91597222222222197</v>
      </c>
      <c r="C24" s="129">
        <v>55.8</v>
      </c>
      <c r="D24" s="130">
        <v>33.4</v>
      </c>
      <c r="E24" s="129">
        <v>0</v>
      </c>
      <c r="F24" s="131">
        <v>135</v>
      </c>
      <c r="G24" s="132">
        <v>0</v>
      </c>
      <c r="H24" s="121">
        <v>478</v>
      </c>
      <c r="I24" s="148">
        <v>0.88000000000101863</v>
      </c>
      <c r="J24" s="133">
        <f>H24*'GENERAL DATA'!$C$16*'GENERAL DATA'!$C$14*C24/100</f>
        <v>3.7416042719999996</v>
      </c>
    </row>
    <row r="25" spans="1:14" s="106" customFormat="1" ht="16.5" customHeight="1">
      <c r="A25" s="127"/>
      <c r="B25" s="128">
        <v>0.95763888888888904</v>
      </c>
      <c r="C25" s="129">
        <v>57.4</v>
      </c>
      <c r="D25" s="130">
        <v>33.1</v>
      </c>
      <c r="E25" s="129">
        <v>0</v>
      </c>
      <c r="F25" s="131">
        <v>140</v>
      </c>
      <c r="G25" s="132">
        <v>0</v>
      </c>
      <c r="H25" s="121">
        <v>458</v>
      </c>
      <c r="I25" s="148">
        <v>0.48999999999978172</v>
      </c>
      <c r="J25" s="133">
        <f>H25*'GENERAL DATA'!$C$16*'GENERAL DATA'!$C$14*C25/100</f>
        <v>3.6878489760000002</v>
      </c>
    </row>
    <row r="26" spans="1:14" s="106" customFormat="1" ht="16.5" customHeight="1">
      <c r="A26" s="127"/>
      <c r="B26" s="128">
        <v>0.999305555555556</v>
      </c>
      <c r="C26" s="129">
        <v>55.9</v>
      </c>
      <c r="D26" s="130">
        <v>33.299999999999997</v>
      </c>
      <c r="E26" s="129">
        <v>0</v>
      </c>
      <c r="F26" s="131">
        <v>139</v>
      </c>
      <c r="G26" s="132">
        <v>0</v>
      </c>
      <c r="H26" s="121">
        <v>460</v>
      </c>
      <c r="I26" s="148">
        <v>0.51999999999861757</v>
      </c>
      <c r="J26" s="133">
        <f>H26*'GENERAL DATA'!$C$16*'GENERAL DATA'!$C$14*C26/100</f>
        <v>3.6071599200000004</v>
      </c>
      <c r="L26" s="137"/>
      <c r="M26" s="138"/>
      <c r="N26" s="138"/>
    </row>
    <row r="27" spans="1:14" s="106" customFormat="1" ht="16.5" customHeight="1">
      <c r="A27" s="105">
        <v>40901</v>
      </c>
      <c r="B27" s="128">
        <v>4.0972222222222222E-2</v>
      </c>
      <c r="C27" s="129">
        <v>56.6</v>
      </c>
      <c r="D27" s="130">
        <v>32.700000000000003</v>
      </c>
      <c r="E27" s="129">
        <v>0</v>
      </c>
      <c r="F27" s="131">
        <v>135</v>
      </c>
      <c r="G27" s="132">
        <v>0</v>
      </c>
      <c r="H27" s="121">
        <v>468</v>
      </c>
      <c r="I27" s="149">
        <v>0.46000000000094587</v>
      </c>
      <c r="J27" s="133">
        <f>H27*'GENERAL DATA'!$C$16*'GENERAL DATA'!$C$14*C27/100</f>
        <v>3.7158488640000003</v>
      </c>
    </row>
    <row r="28" spans="1:14" s="106" customFormat="1" ht="16.5" customHeight="1">
      <c r="A28" s="105"/>
      <c r="B28" s="128">
        <v>8.2638888888888901E-2</v>
      </c>
      <c r="C28" s="129">
        <v>56.9</v>
      </c>
      <c r="D28" s="130">
        <v>33.1</v>
      </c>
      <c r="E28" s="129">
        <v>0</v>
      </c>
      <c r="F28" s="131">
        <v>134</v>
      </c>
      <c r="G28" s="132">
        <v>0</v>
      </c>
      <c r="H28" s="121">
        <v>466</v>
      </c>
      <c r="I28" s="149">
        <v>0.47999999999956344</v>
      </c>
      <c r="J28" s="133">
        <f>H28*'GENERAL DATA'!$C$16*'GENERAL DATA'!$C$14*C28/100</f>
        <v>3.7195803119999997</v>
      </c>
    </row>
    <row r="29" spans="1:14" s="106" customFormat="1" ht="16.5" customHeight="1">
      <c r="A29" s="105"/>
      <c r="B29" s="128">
        <v>0.124305555555556</v>
      </c>
      <c r="C29" s="129">
        <v>57.2</v>
      </c>
      <c r="D29" s="130">
        <v>33.5</v>
      </c>
      <c r="E29" s="129">
        <v>0</v>
      </c>
      <c r="F29" s="131">
        <v>132</v>
      </c>
      <c r="G29" s="132">
        <v>0</v>
      </c>
      <c r="H29" s="121">
        <v>464</v>
      </c>
      <c r="I29" s="149">
        <v>0.44000000000050932</v>
      </c>
      <c r="J29" s="133">
        <f>H29*'GENERAL DATA'!$C$16*'GENERAL DATA'!$C$14*C29/100</f>
        <v>3.7231434240000003</v>
      </c>
    </row>
    <row r="30" spans="1:14" s="106" customFormat="1" ht="16.5" customHeight="1">
      <c r="A30" s="105"/>
      <c r="B30" s="128">
        <v>0.16597222222222199</v>
      </c>
      <c r="C30" s="129">
        <v>57.1</v>
      </c>
      <c r="D30" s="130">
        <v>33.1</v>
      </c>
      <c r="E30" s="129">
        <v>0</v>
      </c>
      <c r="F30" s="131">
        <v>133</v>
      </c>
      <c r="G30" s="132">
        <v>0</v>
      </c>
      <c r="H30" s="121">
        <v>456</v>
      </c>
      <c r="I30" s="149">
        <v>0.44999999999890861</v>
      </c>
      <c r="J30" s="133">
        <f>H30*'GENERAL DATA'!$C$16*'GENERAL DATA'!$C$14*C30/100</f>
        <v>3.652554528</v>
      </c>
    </row>
    <row r="31" spans="1:14" s="106" customFormat="1" ht="16.5" customHeight="1">
      <c r="A31" s="105"/>
      <c r="B31" s="128">
        <v>0.20763888888888901</v>
      </c>
      <c r="C31" s="129">
        <v>57</v>
      </c>
      <c r="D31" s="130">
        <v>33</v>
      </c>
      <c r="E31" s="129">
        <v>0</v>
      </c>
      <c r="F31" s="131">
        <v>135</v>
      </c>
      <c r="G31" s="132">
        <v>0</v>
      </c>
      <c r="H31" s="121">
        <v>374</v>
      </c>
      <c r="I31" s="149">
        <v>0.28000000000065484</v>
      </c>
      <c r="J31" s="133">
        <f>H31*'GENERAL DATA'!$C$16*'GENERAL DATA'!$C$14*C31/100</f>
        <v>2.9904890399999999</v>
      </c>
    </row>
    <row r="32" spans="1:14" s="106" customFormat="1" ht="16.5" customHeight="1">
      <c r="A32" s="105"/>
      <c r="B32" s="128">
        <v>0.249305555555556</v>
      </c>
      <c r="C32" s="129">
        <v>56.8</v>
      </c>
      <c r="D32" s="130">
        <v>33</v>
      </c>
      <c r="E32" s="129">
        <v>0</v>
      </c>
      <c r="F32" s="131">
        <v>140</v>
      </c>
      <c r="G32" s="132">
        <v>0</v>
      </c>
      <c r="H32" s="121">
        <v>298</v>
      </c>
      <c r="I32" s="149">
        <v>0.52000000000043656</v>
      </c>
      <c r="J32" s="133">
        <f>H32*'GENERAL DATA'!$C$16*'GENERAL DATA'!$C$14*C32/100</f>
        <v>2.3744353919999996</v>
      </c>
    </row>
    <row r="33" spans="1:10" s="106" customFormat="1" ht="16.5" customHeight="1">
      <c r="A33" s="105"/>
      <c r="B33" s="128">
        <v>0.29097222222222202</v>
      </c>
      <c r="C33" s="129">
        <v>56.6</v>
      </c>
      <c r="D33" s="130">
        <v>33.1</v>
      </c>
      <c r="E33" s="129">
        <v>0</v>
      </c>
      <c r="F33" s="131">
        <v>139</v>
      </c>
      <c r="G33" s="132">
        <v>0</v>
      </c>
      <c r="H33" s="121">
        <v>286</v>
      </c>
      <c r="I33" s="149">
        <v>0.62999999999919964</v>
      </c>
      <c r="J33" s="133">
        <f>H33*'GENERAL DATA'!$C$16*'GENERAL DATA'!$C$14*C33/100</f>
        <v>2.270796528</v>
      </c>
    </row>
    <row r="34" spans="1:10" s="106" customFormat="1" ht="16.5" customHeight="1">
      <c r="A34" s="105"/>
      <c r="B34" s="128">
        <v>0.33263888888888898</v>
      </c>
      <c r="C34" s="129">
        <v>56.4</v>
      </c>
      <c r="D34" s="130">
        <v>33.299999999999997</v>
      </c>
      <c r="E34" s="129">
        <v>0</v>
      </c>
      <c r="F34" s="131">
        <v>135</v>
      </c>
      <c r="G34" s="132">
        <v>0</v>
      </c>
      <c r="H34" s="121">
        <v>280</v>
      </c>
      <c r="I34" s="149">
        <v>0.62000000000080036</v>
      </c>
      <c r="J34" s="133">
        <f>H34*'GENERAL DATA'!$C$16*'GENERAL DATA'!$C$14*C34/100</f>
        <v>2.21530176</v>
      </c>
    </row>
    <row r="35" spans="1:10" s="106" customFormat="1" ht="16.5" customHeight="1">
      <c r="A35" s="105"/>
      <c r="B35" s="128">
        <v>0.374305555555556</v>
      </c>
      <c r="C35" s="129">
        <v>56.5</v>
      </c>
      <c r="D35" s="130">
        <v>32.700000000000003</v>
      </c>
      <c r="E35" s="129">
        <v>0</v>
      </c>
      <c r="F35" s="131">
        <v>134</v>
      </c>
      <c r="G35" s="132">
        <v>0</v>
      </c>
      <c r="H35" s="121">
        <v>280</v>
      </c>
      <c r="I35" s="149">
        <v>0.61999999999898137</v>
      </c>
      <c r="J35" s="133">
        <f>H35*'GENERAL DATA'!$C$16*'GENERAL DATA'!$C$14*C35/100</f>
        <v>2.2192295999999998</v>
      </c>
    </row>
    <row r="36" spans="1:10" s="106" customFormat="1" ht="16.5" customHeight="1">
      <c r="A36" s="105"/>
      <c r="B36" s="128">
        <v>0.41597222222222202</v>
      </c>
      <c r="C36" s="129">
        <v>56.1</v>
      </c>
      <c r="D36" s="130">
        <v>32.700000000000003</v>
      </c>
      <c r="E36" s="129">
        <v>0</v>
      </c>
      <c r="F36" s="131">
        <v>132</v>
      </c>
      <c r="G36" s="132">
        <v>0</v>
      </c>
      <c r="H36" s="121">
        <v>0</v>
      </c>
      <c r="I36" s="149">
        <v>0</v>
      </c>
      <c r="J36" s="133">
        <f>H36*'GENERAL DATA'!$C$16*'GENERAL DATA'!$C$14*C36/100</f>
        <v>0</v>
      </c>
    </row>
    <row r="37" spans="1:10" s="106" customFormat="1" ht="16.5" customHeight="1">
      <c r="A37" s="105"/>
      <c r="B37" s="128">
        <v>0.45763888888888898</v>
      </c>
      <c r="C37" s="129">
        <v>56.6</v>
      </c>
      <c r="D37" s="130">
        <v>32.799999999999997</v>
      </c>
      <c r="E37" s="129">
        <v>0</v>
      </c>
      <c r="F37" s="131">
        <v>133</v>
      </c>
      <c r="G37" s="132">
        <v>0</v>
      </c>
      <c r="H37" s="121">
        <v>0</v>
      </c>
      <c r="I37" s="149">
        <v>0</v>
      </c>
      <c r="J37" s="133">
        <f>H37*'GENERAL DATA'!$C$16*'GENERAL DATA'!$C$14*C37/100</f>
        <v>0</v>
      </c>
    </row>
    <row r="38" spans="1:10" s="106" customFormat="1" ht="16.5" customHeight="1">
      <c r="A38" s="105"/>
      <c r="B38" s="128">
        <v>0.499305555555556</v>
      </c>
      <c r="C38" s="129">
        <v>55.8</v>
      </c>
      <c r="D38" s="130">
        <v>32.700000000000003</v>
      </c>
      <c r="E38" s="129">
        <v>0</v>
      </c>
      <c r="F38" s="131">
        <v>135</v>
      </c>
      <c r="G38" s="132">
        <v>0</v>
      </c>
      <c r="H38" s="121">
        <v>0</v>
      </c>
      <c r="I38" s="149">
        <v>0</v>
      </c>
      <c r="J38" s="133">
        <f>H38*'GENERAL DATA'!$C$16*'GENERAL DATA'!$C$14*C38/100</f>
        <v>0</v>
      </c>
    </row>
    <row r="39" spans="1:10" s="106" customFormat="1" ht="16.5" customHeight="1">
      <c r="A39" s="105"/>
      <c r="B39" s="128">
        <v>0.54097222222222197</v>
      </c>
      <c r="C39" s="129">
        <v>56.8</v>
      </c>
      <c r="D39" s="130">
        <v>32.799999999999997</v>
      </c>
      <c r="E39" s="129">
        <v>0</v>
      </c>
      <c r="F39" s="131">
        <v>140</v>
      </c>
      <c r="G39" s="132">
        <v>0</v>
      </c>
      <c r="H39" s="121">
        <v>0</v>
      </c>
      <c r="I39" s="149">
        <v>0</v>
      </c>
      <c r="J39" s="133">
        <f>H39*'GENERAL DATA'!$C$16*'GENERAL DATA'!$C$14*C39/100</f>
        <v>0</v>
      </c>
    </row>
    <row r="40" spans="1:10" s="106" customFormat="1" ht="16.5" customHeight="1">
      <c r="A40" s="105"/>
      <c r="B40" s="128">
        <v>0.58263888888888904</v>
      </c>
      <c r="C40" s="129">
        <v>57</v>
      </c>
      <c r="D40" s="130">
        <v>32.799999999999997</v>
      </c>
      <c r="E40" s="129">
        <v>0</v>
      </c>
      <c r="F40" s="131">
        <v>139</v>
      </c>
      <c r="G40" s="132">
        <v>0</v>
      </c>
      <c r="H40" s="121">
        <v>0</v>
      </c>
      <c r="I40" s="149">
        <v>0</v>
      </c>
      <c r="J40" s="133">
        <f>H40*'GENERAL DATA'!$C$16*'GENERAL DATA'!$C$14*C40/100</f>
        <v>0</v>
      </c>
    </row>
    <row r="41" spans="1:10" s="106" customFormat="1" ht="16.5" customHeight="1">
      <c r="A41" s="105"/>
      <c r="B41" s="128">
        <v>0.624305555555556</v>
      </c>
      <c r="C41" s="129">
        <v>56.6</v>
      </c>
      <c r="D41" s="130">
        <v>32.700000000000003</v>
      </c>
      <c r="E41" s="129">
        <v>0</v>
      </c>
      <c r="F41" s="131">
        <v>135</v>
      </c>
      <c r="G41" s="132">
        <v>0</v>
      </c>
      <c r="H41" s="121">
        <v>0</v>
      </c>
      <c r="I41" s="149">
        <v>0</v>
      </c>
      <c r="J41" s="133">
        <f>H41*'GENERAL DATA'!$C$16*'GENERAL DATA'!$C$14*C41/100</f>
        <v>0</v>
      </c>
    </row>
    <row r="42" spans="1:10" s="106" customFormat="1" ht="16.5" customHeight="1">
      <c r="A42" s="105"/>
      <c r="B42" s="128">
        <v>0.66597222222222197</v>
      </c>
      <c r="C42" s="129">
        <v>56.8</v>
      </c>
      <c r="D42" s="130">
        <v>33.1</v>
      </c>
      <c r="E42" s="129">
        <v>0</v>
      </c>
      <c r="F42" s="131">
        <v>134</v>
      </c>
      <c r="G42" s="132">
        <v>0</v>
      </c>
      <c r="H42" s="121">
        <v>0</v>
      </c>
      <c r="I42" s="149">
        <v>0</v>
      </c>
      <c r="J42" s="133">
        <f>H42*'GENERAL DATA'!$C$16*'GENERAL DATA'!$C$14*C42/100</f>
        <v>0</v>
      </c>
    </row>
    <row r="43" spans="1:10" s="106" customFormat="1" ht="16.5" customHeight="1">
      <c r="A43" s="105"/>
      <c r="B43" s="128">
        <v>0.70763888888888904</v>
      </c>
      <c r="C43" s="129">
        <v>56.6</v>
      </c>
      <c r="D43" s="130">
        <v>33.5</v>
      </c>
      <c r="E43" s="129">
        <v>0</v>
      </c>
      <c r="F43" s="131">
        <v>132</v>
      </c>
      <c r="G43" s="132">
        <v>0</v>
      </c>
      <c r="H43" s="121">
        <v>0</v>
      </c>
      <c r="I43" s="149">
        <v>0</v>
      </c>
      <c r="J43" s="133">
        <f>H43*'GENERAL DATA'!$C$16*'GENERAL DATA'!$C$14*C43/100</f>
        <v>0</v>
      </c>
    </row>
    <row r="44" spans="1:10" s="106" customFormat="1" ht="16.5" customHeight="1">
      <c r="A44" s="105"/>
      <c r="B44" s="128">
        <v>0.749305555555556</v>
      </c>
      <c r="C44" s="129">
        <v>56.7</v>
      </c>
      <c r="D44" s="130">
        <v>33.1</v>
      </c>
      <c r="E44" s="129">
        <v>0</v>
      </c>
      <c r="F44" s="131">
        <v>133</v>
      </c>
      <c r="G44" s="132">
        <v>0</v>
      </c>
      <c r="H44" s="121">
        <v>0</v>
      </c>
      <c r="I44" s="149">
        <v>0</v>
      </c>
      <c r="J44" s="133">
        <f>H44*'GENERAL DATA'!$C$16*'GENERAL DATA'!$C$14*C44/100</f>
        <v>0</v>
      </c>
    </row>
    <row r="45" spans="1:10" s="106" customFormat="1" ht="16.5" customHeight="1">
      <c r="A45" s="105"/>
      <c r="B45" s="128">
        <v>0.79097222222222197</v>
      </c>
      <c r="C45" s="129">
        <v>55.9</v>
      </c>
      <c r="D45" s="130">
        <v>33</v>
      </c>
      <c r="E45" s="129">
        <v>0</v>
      </c>
      <c r="F45" s="131">
        <v>135</v>
      </c>
      <c r="G45" s="132">
        <v>0</v>
      </c>
      <c r="H45" s="121">
        <v>0</v>
      </c>
      <c r="I45" s="149">
        <v>0</v>
      </c>
      <c r="J45" s="133">
        <f>H45*'GENERAL DATA'!$C$16*'GENERAL DATA'!$C$14*C45/100</f>
        <v>0</v>
      </c>
    </row>
    <row r="46" spans="1:10" s="106" customFormat="1" ht="16.5" customHeight="1">
      <c r="A46" s="105"/>
      <c r="B46" s="128">
        <v>0.83263888888888904</v>
      </c>
      <c r="C46" s="129">
        <v>56.7</v>
      </c>
      <c r="D46" s="130">
        <v>33</v>
      </c>
      <c r="E46" s="129">
        <v>0</v>
      </c>
      <c r="F46" s="131">
        <v>140</v>
      </c>
      <c r="G46" s="132">
        <v>0</v>
      </c>
      <c r="H46" s="121">
        <v>0</v>
      </c>
      <c r="I46" s="149">
        <v>0</v>
      </c>
      <c r="J46" s="133">
        <f>H46*'GENERAL DATA'!$C$16*'GENERAL DATA'!$C$14*C46/100</f>
        <v>0</v>
      </c>
    </row>
    <row r="47" spans="1:10" s="106" customFormat="1" ht="16.5" customHeight="1">
      <c r="A47" s="105"/>
      <c r="B47" s="128">
        <v>0.874305555555556</v>
      </c>
      <c r="C47" s="129">
        <v>56.2</v>
      </c>
      <c r="D47" s="130">
        <v>33.1</v>
      </c>
      <c r="E47" s="129">
        <v>0</v>
      </c>
      <c r="F47" s="131">
        <v>139</v>
      </c>
      <c r="G47" s="132">
        <v>0</v>
      </c>
      <c r="H47" s="121">
        <v>0</v>
      </c>
      <c r="I47" s="149">
        <v>0</v>
      </c>
      <c r="J47" s="133">
        <f>H47*'GENERAL DATA'!$C$16*'GENERAL DATA'!$C$14*C47/100</f>
        <v>0</v>
      </c>
    </row>
    <row r="48" spans="1:10" s="106" customFormat="1" ht="16.5" customHeight="1">
      <c r="A48" s="105"/>
      <c r="B48" s="128">
        <v>0.91597222222222197</v>
      </c>
      <c r="C48" s="129">
        <v>56.3</v>
      </c>
      <c r="D48" s="130">
        <v>33.299999999999997</v>
      </c>
      <c r="E48" s="129">
        <v>0</v>
      </c>
      <c r="F48" s="131">
        <v>135</v>
      </c>
      <c r="G48" s="132">
        <v>0</v>
      </c>
      <c r="H48" s="121">
        <v>0</v>
      </c>
      <c r="I48" s="149">
        <v>0</v>
      </c>
      <c r="J48" s="133">
        <f>H48*'GENERAL DATA'!$C$16*'GENERAL DATA'!$C$14*C48/100</f>
        <v>0</v>
      </c>
    </row>
    <row r="49" spans="1:14" s="106" customFormat="1" ht="16.5" customHeight="1">
      <c r="A49" s="105"/>
      <c r="B49" s="128">
        <v>0.95763888888888904</v>
      </c>
      <c r="C49" s="129">
        <v>55.9</v>
      </c>
      <c r="D49" s="130">
        <v>32.700000000000003</v>
      </c>
      <c r="E49" s="129">
        <v>0</v>
      </c>
      <c r="F49" s="131">
        <v>134</v>
      </c>
      <c r="G49" s="132">
        <v>0</v>
      </c>
      <c r="H49" s="121">
        <v>0</v>
      </c>
      <c r="I49" s="149">
        <v>0</v>
      </c>
      <c r="J49" s="133">
        <f>H49*'GENERAL DATA'!$C$16*'GENERAL DATA'!$C$14*C49/100</f>
        <v>0</v>
      </c>
    </row>
    <row r="50" spans="1:14" s="106" customFormat="1" ht="16.5" customHeight="1">
      <c r="A50" s="105"/>
      <c r="B50" s="128">
        <v>0.999305555555556</v>
      </c>
      <c r="C50" s="129">
        <v>56.2</v>
      </c>
      <c r="D50" s="130">
        <v>32.700000000000003</v>
      </c>
      <c r="E50" s="129">
        <v>0</v>
      </c>
      <c r="F50" s="131">
        <v>132</v>
      </c>
      <c r="G50" s="132">
        <v>0</v>
      </c>
      <c r="H50" s="121">
        <v>0</v>
      </c>
      <c r="I50" s="149">
        <v>0</v>
      </c>
      <c r="J50" s="133">
        <f>H50*'GENERAL DATA'!$C$16*'GENERAL DATA'!$C$14*C50/100</f>
        <v>0</v>
      </c>
      <c r="L50" s="137"/>
      <c r="N50" s="138"/>
    </row>
    <row r="51" spans="1:14" s="106" customFormat="1" ht="16.5" customHeight="1">
      <c r="A51" s="105">
        <v>40902</v>
      </c>
      <c r="B51" s="128">
        <v>4.0972222222222222E-2</v>
      </c>
      <c r="C51" s="129">
        <v>56.4</v>
      </c>
      <c r="D51" s="130">
        <v>32.799999999999997</v>
      </c>
      <c r="E51" s="129">
        <v>0</v>
      </c>
      <c r="F51" s="131">
        <v>133</v>
      </c>
      <c r="G51" s="132">
        <v>0</v>
      </c>
      <c r="H51" s="121">
        <v>0</v>
      </c>
      <c r="I51" s="149">
        <v>0</v>
      </c>
      <c r="J51" s="133">
        <f>H51*'GENERAL DATA'!$C$16*'GENERAL DATA'!$C$14*C51/100</f>
        <v>0</v>
      </c>
    </row>
    <row r="52" spans="1:14" s="106" customFormat="1" ht="16.5" customHeight="1">
      <c r="A52" s="105"/>
      <c r="B52" s="128">
        <v>8.2638888888888901E-2</v>
      </c>
      <c r="C52" s="129">
        <v>56.4</v>
      </c>
      <c r="D52" s="130">
        <v>32.700000000000003</v>
      </c>
      <c r="E52" s="129">
        <v>0</v>
      </c>
      <c r="F52" s="131">
        <v>135</v>
      </c>
      <c r="G52" s="132">
        <v>0</v>
      </c>
      <c r="H52" s="121">
        <v>0</v>
      </c>
      <c r="I52" s="148">
        <v>0</v>
      </c>
      <c r="J52" s="133">
        <f>H52*'GENERAL DATA'!$C$16*'GENERAL DATA'!$C$14*C52/100</f>
        <v>0</v>
      </c>
    </row>
    <row r="53" spans="1:14" s="106" customFormat="1" ht="16.5" customHeight="1">
      <c r="A53" s="105"/>
      <c r="B53" s="128">
        <v>0.124305555555556</v>
      </c>
      <c r="C53" s="129">
        <v>56.7</v>
      </c>
      <c r="D53" s="130">
        <v>32.799999999999997</v>
      </c>
      <c r="E53" s="129">
        <v>0</v>
      </c>
      <c r="F53" s="131">
        <v>140</v>
      </c>
      <c r="G53" s="132">
        <v>0</v>
      </c>
      <c r="H53" s="121">
        <v>0</v>
      </c>
      <c r="I53" s="148">
        <v>0</v>
      </c>
      <c r="J53" s="133">
        <f>H53*'GENERAL DATA'!$C$16*'GENERAL DATA'!$C$14*C53/100</f>
        <v>0</v>
      </c>
    </row>
    <row r="54" spans="1:14" s="106" customFormat="1" ht="16.5" customHeight="1">
      <c r="A54" s="105"/>
      <c r="B54" s="128">
        <v>0.16597222222222199</v>
      </c>
      <c r="C54" s="129">
        <v>56.8</v>
      </c>
      <c r="D54" s="130">
        <v>32.799999999999997</v>
      </c>
      <c r="E54" s="129">
        <v>0</v>
      </c>
      <c r="F54" s="131">
        <v>139</v>
      </c>
      <c r="G54" s="132">
        <v>0</v>
      </c>
      <c r="H54" s="121">
        <v>0</v>
      </c>
      <c r="I54" s="148">
        <v>0</v>
      </c>
      <c r="J54" s="133">
        <f>H54*'GENERAL DATA'!$C$16*'GENERAL DATA'!$C$14*C54/100</f>
        <v>0</v>
      </c>
    </row>
    <row r="55" spans="1:14" s="106" customFormat="1" ht="16.5" customHeight="1">
      <c r="A55" s="105"/>
      <c r="B55" s="128">
        <v>0.20763888888888901</v>
      </c>
      <c r="C55" s="129">
        <v>57.2</v>
      </c>
      <c r="D55" s="130">
        <v>32.700000000000003</v>
      </c>
      <c r="E55" s="129">
        <v>0</v>
      </c>
      <c r="F55" s="131">
        <v>135</v>
      </c>
      <c r="G55" s="132">
        <v>0</v>
      </c>
      <c r="H55" s="121">
        <v>0</v>
      </c>
      <c r="I55" s="148">
        <v>0</v>
      </c>
      <c r="J55" s="133">
        <f>H55*'GENERAL DATA'!$C$16*'GENERAL DATA'!$C$14*C55/100</f>
        <v>0</v>
      </c>
    </row>
    <row r="56" spans="1:14" s="106" customFormat="1" ht="16.5" customHeight="1">
      <c r="A56" s="105"/>
      <c r="B56" s="128">
        <v>0.249305555555556</v>
      </c>
      <c r="C56" s="129">
        <v>57</v>
      </c>
      <c r="D56" s="130">
        <v>32.700000000000003</v>
      </c>
      <c r="E56" s="129">
        <v>0</v>
      </c>
      <c r="F56" s="131">
        <v>137</v>
      </c>
      <c r="G56" s="132">
        <v>0</v>
      </c>
      <c r="H56" s="121">
        <v>0</v>
      </c>
      <c r="I56" s="148">
        <v>0</v>
      </c>
      <c r="J56" s="133">
        <f>H56*'GENERAL DATA'!$C$16*'GENERAL DATA'!$C$14*C56/100</f>
        <v>0</v>
      </c>
    </row>
    <row r="57" spans="1:14" s="106" customFormat="1" ht="16.5" customHeight="1">
      <c r="A57" s="105"/>
      <c r="B57" s="128">
        <v>0.29097222222222202</v>
      </c>
      <c r="C57" s="129">
        <v>57</v>
      </c>
      <c r="D57" s="130">
        <v>32.799999999999997</v>
      </c>
      <c r="E57" s="129">
        <v>0</v>
      </c>
      <c r="F57" s="131">
        <v>133</v>
      </c>
      <c r="G57" s="132">
        <v>0</v>
      </c>
      <c r="H57" s="121">
        <v>0</v>
      </c>
      <c r="I57" s="148">
        <v>0</v>
      </c>
      <c r="J57" s="133">
        <f>H57*'GENERAL DATA'!$C$16*'GENERAL DATA'!$C$14*C57/100</f>
        <v>0</v>
      </c>
    </row>
    <row r="58" spans="1:14" s="106" customFormat="1" ht="16.5" customHeight="1">
      <c r="A58" s="105"/>
      <c r="B58" s="128">
        <v>0.33263888888888898</v>
      </c>
      <c r="C58" s="129">
        <v>57.4</v>
      </c>
      <c r="D58" s="130">
        <v>32.700000000000003</v>
      </c>
      <c r="E58" s="129">
        <v>0</v>
      </c>
      <c r="F58" s="131">
        <v>132</v>
      </c>
      <c r="G58" s="132">
        <v>0</v>
      </c>
      <c r="H58" s="121">
        <v>0</v>
      </c>
      <c r="I58" s="148">
        <v>0</v>
      </c>
      <c r="J58" s="133">
        <f>H58*'GENERAL DATA'!$C$16*'GENERAL DATA'!$C$14*C58/100</f>
        <v>0</v>
      </c>
    </row>
    <row r="59" spans="1:14" s="106" customFormat="1" ht="16.5" customHeight="1">
      <c r="A59" s="105"/>
      <c r="B59" s="128">
        <v>0.374305555555556</v>
      </c>
      <c r="C59" s="129">
        <v>57.2</v>
      </c>
      <c r="D59" s="130">
        <v>32.799999999999997</v>
      </c>
      <c r="E59" s="129">
        <v>0</v>
      </c>
      <c r="F59" s="131">
        <v>131</v>
      </c>
      <c r="G59" s="132">
        <v>0</v>
      </c>
      <c r="H59" s="121">
        <v>0</v>
      </c>
      <c r="I59" s="148">
        <v>0</v>
      </c>
      <c r="J59" s="133">
        <f>H59*'GENERAL DATA'!$C$16*'GENERAL DATA'!$C$14*C59/100</f>
        <v>0</v>
      </c>
    </row>
    <row r="60" spans="1:14" s="106" customFormat="1" ht="16.5" customHeight="1">
      <c r="A60" s="105"/>
      <c r="B60" s="128">
        <v>0.41597222222222202</v>
      </c>
      <c r="C60" s="129">
        <v>56.9</v>
      </c>
      <c r="D60" s="130">
        <v>32.799999999999997</v>
      </c>
      <c r="E60" s="129">
        <v>0</v>
      </c>
      <c r="F60" s="131">
        <v>131</v>
      </c>
      <c r="G60" s="132">
        <v>0</v>
      </c>
      <c r="H60" s="121">
        <v>0</v>
      </c>
      <c r="I60" s="148">
        <v>0</v>
      </c>
      <c r="J60" s="133">
        <f>H60*'GENERAL DATA'!$C$16*'GENERAL DATA'!$C$14*C60/100</f>
        <v>0</v>
      </c>
    </row>
    <row r="61" spans="1:14" s="106" customFormat="1" ht="16.5" customHeight="1">
      <c r="A61" s="105"/>
      <c r="B61" s="128">
        <v>0.45763888888888898</v>
      </c>
      <c r="C61" s="129">
        <v>56.3</v>
      </c>
      <c r="D61" s="130">
        <v>32.700000000000003</v>
      </c>
      <c r="E61" s="129">
        <v>0</v>
      </c>
      <c r="F61" s="131">
        <v>130</v>
      </c>
      <c r="G61" s="132">
        <v>0</v>
      </c>
      <c r="H61" s="121">
        <v>0</v>
      </c>
      <c r="I61" s="148">
        <v>0</v>
      </c>
      <c r="J61" s="133">
        <f>H61*'GENERAL DATA'!$C$16*'GENERAL DATA'!$C$14*C61/100</f>
        <v>0</v>
      </c>
    </row>
    <row r="62" spans="1:14" s="106" customFormat="1" ht="16.5" customHeight="1">
      <c r="A62" s="105"/>
      <c r="B62" s="128">
        <v>0.499305555555556</v>
      </c>
      <c r="C62" s="129">
        <v>56.2</v>
      </c>
      <c r="D62" s="130">
        <v>33.1</v>
      </c>
      <c r="E62" s="129">
        <v>0</v>
      </c>
      <c r="F62" s="131">
        <v>129</v>
      </c>
      <c r="G62" s="132">
        <v>0</v>
      </c>
      <c r="H62" s="121">
        <v>0</v>
      </c>
      <c r="I62" s="148">
        <v>0</v>
      </c>
      <c r="J62" s="133">
        <f>H62*'GENERAL DATA'!$C$16*'GENERAL DATA'!$C$14*C62/100</f>
        <v>0</v>
      </c>
    </row>
    <row r="63" spans="1:14" s="106" customFormat="1" ht="16.5" customHeight="1">
      <c r="A63" s="105"/>
      <c r="B63" s="128">
        <v>0.54097222222222197</v>
      </c>
      <c r="C63" s="129">
        <v>56.5</v>
      </c>
      <c r="D63" s="130">
        <v>33.5</v>
      </c>
      <c r="E63" s="129">
        <v>0</v>
      </c>
      <c r="F63" s="131">
        <v>127</v>
      </c>
      <c r="G63" s="132">
        <v>0</v>
      </c>
      <c r="H63" s="121">
        <v>0</v>
      </c>
      <c r="I63" s="148">
        <v>0</v>
      </c>
      <c r="J63" s="133">
        <f>H63*'GENERAL DATA'!$C$16*'GENERAL DATA'!$C$14*C63/100</f>
        <v>0</v>
      </c>
    </row>
    <row r="64" spans="1:14" s="106" customFormat="1" ht="16.5" customHeight="1">
      <c r="A64" s="105"/>
      <c r="B64" s="128">
        <v>0.58263888888888904</v>
      </c>
      <c r="C64" s="129">
        <v>56.6</v>
      </c>
      <c r="D64" s="130">
        <v>33.1</v>
      </c>
      <c r="E64" s="129">
        <v>0</v>
      </c>
      <c r="F64" s="131">
        <v>129</v>
      </c>
      <c r="G64" s="132">
        <v>0</v>
      </c>
      <c r="H64" s="121">
        <v>0</v>
      </c>
      <c r="I64" s="148">
        <v>0</v>
      </c>
      <c r="J64" s="133">
        <f>H64*'GENERAL DATA'!$C$16*'GENERAL DATA'!$C$14*C64/100</f>
        <v>0</v>
      </c>
    </row>
    <row r="65" spans="1:14" s="106" customFormat="1" ht="16.5" customHeight="1">
      <c r="A65" s="105"/>
      <c r="B65" s="128">
        <v>0.624305555555556</v>
      </c>
      <c r="C65" s="129">
        <v>56.3</v>
      </c>
      <c r="D65" s="130">
        <v>33</v>
      </c>
      <c r="E65" s="129">
        <v>0</v>
      </c>
      <c r="F65" s="131">
        <v>128</v>
      </c>
      <c r="G65" s="132">
        <v>0</v>
      </c>
      <c r="H65" s="121">
        <v>0</v>
      </c>
      <c r="I65" s="148">
        <v>0</v>
      </c>
      <c r="J65" s="133">
        <f>H65*'GENERAL DATA'!$C$16*'GENERAL DATA'!$C$14*C65/100</f>
        <v>0</v>
      </c>
    </row>
    <row r="66" spans="1:14" s="106" customFormat="1" ht="16.5" customHeight="1">
      <c r="A66" s="105"/>
      <c r="B66" s="128">
        <v>0.66597222222222197</v>
      </c>
      <c r="C66" s="129">
        <v>56.4</v>
      </c>
      <c r="D66" s="130">
        <v>33</v>
      </c>
      <c r="E66" s="129">
        <v>0</v>
      </c>
      <c r="F66" s="131">
        <v>131</v>
      </c>
      <c r="G66" s="132">
        <v>0</v>
      </c>
      <c r="H66" s="121">
        <v>0</v>
      </c>
      <c r="I66" s="148">
        <v>0</v>
      </c>
      <c r="J66" s="133">
        <f>H66*'GENERAL DATA'!$C$16*'GENERAL DATA'!$C$14*C66/100</f>
        <v>0</v>
      </c>
    </row>
    <row r="67" spans="1:14" s="106" customFormat="1" ht="16.5" customHeight="1">
      <c r="A67" s="105"/>
      <c r="B67" s="128">
        <v>0.70763888888888904</v>
      </c>
      <c r="C67" s="129">
        <v>56.3</v>
      </c>
      <c r="D67" s="130">
        <v>33.1</v>
      </c>
      <c r="E67" s="129">
        <v>0</v>
      </c>
      <c r="F67" s="131">
        <v>128</v>
      </c>
      <c r="G67" s="132">
        <v>0</v>
      </c>
      <c r="H67" s="121">
        <v>0</v>
      </c>
      <c r="I67" s="148">
        <v>0</v>
      </c>
      <c r="J67" s="133">
        <f>H67*'GENERAL DATA'!$C$16*'GENERAL DATA'!$C$14*C67/100</f>
        <v>0</v>
      </c>
    </row>
    <row r="68" spans="1:14" s="106" customFormat="1" ht="16.5" customHeight="1">
      <c r="A68" s="105"/>
      <c r="B68" s="128">
        <v>0.749305555555556</v>
      </c>
      <c r="C68" s="129">
        <v>56.5</v>
      </c>
      <c r="D68" s="130">
        <v>33.299999999999997</v>
      </c>
      <c r="E68" s="129">
        <v>0</v>
      </c>
      <c r="F68" s="131">
        <v>126</v>
      </c>
      <c r="G68" s="132">
        <v>0</v>
      </c>
      <c r="H68" s="121">
        <v>0</v>
      </c>
      <c r="I68" s="148">
        <v>0</v>
      </c>
      <c r="J68" s="133">
        <f>H68*'GENERAL DATA'!$C$16*'GENERAL DATA'!$C$14*C68/100</f>
        <v>0</v>
      </c>
    </row>
    <row r="69" spans="1:14" s="106" customFormat="1" ht="16.5" customHeight="1">
      <c r="A69" s="105"/>
      <c r="B69" s="128">
        <v>0.79097222222222197</v>
      </c>
      <c r="C69" s="129">
        <v>56.2</v>
      </c>
      <c r="D69" s="130">
        <v>32.700000000000003</v>
      </c>
      <c r="E69" s="129">
        <v>0</v>
      </c>
      <c r="F69" s="131">
        <v>133</v>
      </c>
      <c r="G69" s="132">
        <v>0</v>
      </c>
      <c r="H69" s="121">
        <v>0</v>
      </c>
      <c r="I69" s="148">
        <v>0</v>
      </c>
      <c r="J69" s="133">
        <f>H69*'GENERAL DATA'!$C$16*'GENERAL DATA'!$C$14*C69/100</f>
        <v>0</v>
      </c>
    </row>
    <row r="70" spans="1:14" s="106" customFormat="1" ht="16.5" customHeight="1">
      <c r="A70" s="105"/>
      <c r="B70" s="128">
        <v>0.83263888888888904</v>
      </c>
      <c r="C70" s="129">
        <v>56.1</v>
      </c>
      <c r="D70" s="130">
        <v>32.700000000000003</v>
      </c>
      <c r="E70" s="129">
        <v>0</v>
      </c>
      <c r="F70" s="131">
        <v>130</v>
      </c>
      <c r="G70" s="132">
        <v>0</v>
      </c>
      <c r="H70" s="121">
        <v>0</v>
      </c>
      <c r="I70" s="148">
        <v>0</v>
      </c>
      <c r="J70" s="133">
        <f>H70*'GENERAL DATA'!$C$16*'GENERAL DATA'!$C$14*C70/100</f>
        <v>0</v>
      </c>
    </row>
    <row r="71" spans="1:14" s="106" customFormat="1" ht="16.5" customHeight="1">
      <c r="A71" s="105"/>
      <c r="B71" s="128">
        <v>0.874305555555556</v>
      </c>
      <c r="C71" s="129">
        <v>56.2</v>
      </c>
      <c r="D71" s="130">
        <v>32.799999999999997</v>
      </c>
      <c r="E71" s="129">
        <v>0</v>
      </c>
      <c r="F71" s="131">
        <v>131</v>
      </c>
      <c r="G71" s="132">
        <v>0</v>
      </c>
      <c r="H71" s="121">
        <v>0</v>
      </c>
      <c r="I71" s="148">
        <v>0</v>
      </c>
      <c r="J71" s="133">
        <f>H71*'GENERAL DATA'!$C$16*'GENERAL DATA'!$C$14*C71/100</f>
        <v>0</v>
      </c>
    </row>
    <row r="72" spans="1:14" s="106" customFormat="1" ht="16.5" customHeight="1">
      <c r="A72" s="105"/>
      <c r="B72" s="128">
        <v>0.91597222222222197</v>
      </c>
      <c r="C72" s="129">
        <v>55.7</v>
      </c>
      <c r="D72" s="130">
        <v>32.700000000000003</v>
      </c>
      <c r="E72" s="129">
        <v>0</v>
      </c>
      <c r="F72" s="131">
        <v>131</v>
      </c>
      <c r="G72" s="132">
        <v>0</v>
      </c>
      <c r="H72" s="121">
        <v>0</v>
      </c>
      <c r="I72" s="148">
        <v>0</v>
      </c>
      <c r="J72" s="133">
        <f>H72*'GENERAL DATA'!$C$16*'GENERAL DATA'!$C$14*C72/100</f>
        <v>0</v>
      </c>
    </row>
    <row r="73" spans="1:14" s="106" customFormat="1" ht="16.5" customHeight="1">
      <c r="A73" s="105"/>
      <c r="B73" s="128">
        <v>0.95763888888888904</v>
      </c>
      <c r="C73" s="129">
        <v>55.7</v>
      </c>
      <c r="D73" s="130">
        <v>32.799999999999997</v>
      </c>
      <c r="E73" s="129">
        <v>0</v>
      </c>
      <c r="F73" s="131">
        <v>131</v>
      </c>
      <c r="G73" s="132">
        <v>0</v>
      </c>
      <c r="H73" s="121">
        <v>0</v>
      </c>
      <c r="I73" s="148">
        <v>0</v>
      </c>
      <c r="J73" s="133">
        <f>H73*'GENERAL DATA'!$C$16*'GENERAL DATA'!$C$14*C73/100</f>
        <v>0</v>
      </c>
    </row>
    <row r="74" spans="1:14" s="106" customFormat="1" ht="16.5" customHeight="1">
      <c r="A74" s="105"/>
      <c r="B74" s="128">
        <v>0.999305555555556</v>
      </c>
      <c r="C74" s="129">
        <v>55.9</v>
      </c>
      <c r="D74" s="130">
        <v>32.799999999999997</v>
      </c>
      <c r="E74" s="129">
        <v>0</v>
      </c>
      <c r="F74" s="131">
        <v>129</v>
      </c>
      <c r="G74" s="132">
        <v>0</v>
      </c>
      <c r="H74" s="121">
        <v>0</v>
      </c>
      <c r="I74" s="148">
        <v>0</v>
      </c>
      <c r="J74" s="133">
        <f>H74*'GENERAL DATA'!$C$16*'GENERAL DATA'!$C$14*C74/100</f>
        <v>0</v>
      </c>
      <c r="L74" s="137"/>
      <c r="N74" s="138"/>
    </row>
    <row r="75" spans="1:14" s="106" customFormat="1" ht="16.5" customHeight="1">
      <c r="A75" s="105">
        <v>40903</v>
      </c>
      <c r="B75" s="128">
        <v>4.0972222222222222E-2</v>
      </c>
      <c r="C75" s="129">
        <v>55.4</v>
      </c>
      <c r="D75" s="130">
        <v>32.799999999999997</v>
      </c>
      <c r="E75" s="129">
        <v>0</v>
      </c>
      <c r="F75" s="131">
        <v>130</v>
      </c>
      <c r="G75" s="132">
        <v>0</v>
      </c>
      <c r="H75" s="121">
        <v>0</v>
      </c>
      <c r="I75" s="148">
        <v>0</v>
      </c>
      <c r="J75" s="133">
        <f>H75*'GENERAL DATA'!$C$16*'GENERAL DATA'!$C$14*C75/100</f>
        <v>0</v>
      </c>
    </row>
    <row r="76" spans="1:14" s="106" customFormat="1" ht="16.5" customHeight="1">
      <c r="A76" s="105"/>
      <c r="B76" s="128">
        <v>8.2638888888888901E-2</v>
      </c>
      <c r="C76" s="129">
        <v>55.4</v>
      </c>
      <c r="D76" s="130">
        <v>33.1</v>
      </c>
      <c r="E76" s="129">
        <v>0</v>
      </c>
      <c r="F76" s="131">
        <v>130</v>
      </c>
      <c r="G76" s="132">
        <v>0</v>
      </c>
      <c r="H76" s="121">
        <v>0</v>
      </c>
      <c r="I76" s="148">
        <v>0</v>
      </c>
      <c r="J76" s="133">
        <f>H76*'GENERAL DATA'!$C$16*'GENERAL DATA'!$C$14*C76/100</f>
        <v>0</v>
      </c>
    </row>
    <row r="77" spans="1:14" s="106" customFormat="1" ht="16.5" customHeight="1">
      <c r="A77" s="105"/>
      <c r="B77" s="128">
        <v>0.124305555555556</v>
      </c>
      <c r="C77" s="129">
        <v>55.1</v>
      </c>
      <c r="D77" s="130">
        <v>32.700000000000003</v>
      </c>
      <c r="E77" s="129">
        <v>0</v>
      </c>
      <c r="F77" s="131">
        <v>130</v>
      </c>
      <c r="G77" s="132">
        <v>0</v>
      </c>
      <c r="H77" s="121">
        <v>0</v>
      </c>
      <c r="I77" s="148">
        <v>0</v>
      </c>
      <c r="J77" s="133">
        <f>H77*'GENERAL DATA'!$C$16*'GENERAL DATA'!$C$14*C77/100</f>
        <v>0</v>
      </c>
    </row>
    <row r="78" spans="1:14" s="106" customFormat="1" ht="16.5" customHeight="1">
      <c r="A78" s="105"/>
      <c r="B78" s="128">
        <v>0.16597222222222199</v>
      </c>
      <c r="C78" s="129">
        <v>54.7</v>
      </c>
      <c r="D78" s="130">
        <v>32.799999999999997</v>
      </c>
      <c r="E78" s="129">
        <v>0</v>
      </c>
      <c r="F78" s="131">
        <v>128</v>
      </c>
      <c r="G78" s="132">
        <v>0</v>
      </c>
      <c r="H78" s="121">
        <v>0</v>
      </c>
      <c r="I78" s="148">
        <v>0</v>
      </c>
      <c r="J78" s="133">
        <f>H78*'GENERAL DATA'!$C$16*'GENERAL DATA'!$C$14*C78/100</f>
        <v>0</v>
      </c>
    </row>
    <row r="79" spans="1:14" s="106" customFormat="1" ht="16.5" customHeight="1">
      <c r="A79" s="105"/>
      <c r="B79" s="128">
        <v>0.20763888888888901</v>
      </c>
      <c r="C79" s="129">
        <v>54.7</v>
      </c>
      <c r="D79" s="130">
        <v>33</v>
      </c>
      <c r="E79" s="129">
        <v>0</v>
      </c>
      <c r="F79" s="131">
        <v>128</v>
      </c>
      <c r="G79" s="132">
        <v>0</v>
      </c>
      <c r="H79" s="121">
        <v>0</v>
      </c>
      <c r="I79" s="148">
        <v>0</v>
      </c>
      <c r="J79" s="133">
        <f>H79*'GENERAL DATA'!$C$16*'GENERAL DATA'!$C$14*C79/100</f>
        <v>0</v>
      </c>
    </row>
    <row r="80" spans="1:14" s="106" customFormat="1" ht="16.5" customHeight="1">
      <c r="A80" s="105"/>
      <c r="B80" s="128">
        <v>0.249305555555556</v>
      </c>
      <c r="C80" s="129">
        <v>55.2</v>
      </c>
      <c r="D80" s="130">
        <v>33</v>
      </c>
      <c r="E80" s="129">
        <v>0</v>
      </c>
      <c r="F80" s="131">
        <v>129</v>
      </c>
      <c r="G80" s="132">
        <v>0</v>
      </c>
      <c r="H80" s="121">
        <v>0</v>
      </c>
      <c r="I80" s="148">
        <v>0</v>
      </c>
      <c r="J80" s="133">
        <f>H80*'GENERAL DATA'!$C$16*'GENERAL DATA'!$C$14*C80/100</f>
        <v>0</v>
      </c>
    </row>
    <row r="81" spans="1:10" s="106" customFormat="1" ht="16.5" customHeight="1">
      <c r="A81" s="105"/>
      <c r="B81" s="128">
        <v>0.29097222222222202</v>
      </c>
      <c r="C81" s="129">
        <v>55.2</v>
      </c>
      <c r="D81" s="130">
        <v>33</v>
      </c>
      <c r="E81" s="129">
        <v>0</v>
      </c>
      <c r="F81" s="131">
        <v>130</v>
      </c>
      <c r="G81" s="132">
        <v>0</v>
      </c>
      <c r="H81" s="121">
        <v>0</v>
      </c>
      <c r="I81" s="148">
        <v>0</v>
      </c>
      <c r="J81" s="133">
        <f>H81*'GENERAL DATA'!$C$16*'GENERAL DATA'!$C$14*C81/100</f>
        <v>0</v>
      </c>
    </row>
    <row r="82" spans="1:10" s="106" customFormat="1" ht="16.5" customHeight="1">
      <c r="A82" s="105"/>
      <c r="B82" s="128">
        <v>0.33263888888888898</v>
      </c>
      <c r="C82" s="129">
        <v>55.6</v>
      </c>
      <c r="D82" s="130">
        <v>32.6</v>
      </c>
      <c r="E82" s="129">
        <v>0</v>
      </c>
      <c r="F82" s="131">
        <v>131</v>
      </c>
      <c r="G82" s="132">
        <v>0</v>
      </c>
      <c r="H82" s="121">
        <v>0</v>
      </c>
      <c r="I82" s="148">
        <v>0</v>
      </c>
      <c r="J82" s="133">
        <f>H82*'GENERAL DATA'!$C$16*'GENERAL DATA'!$C$14*C82/100</f>
        <v>0</v>
      </c>
    </row>
    <row r="83" spans="1:10" s="106" customFormat="1" ht="16.5" customHeight="1">
      <c r="A83" s="105"/>
      <c r="B83" s="128">
        <v>0.374305555555556</v>
      </c>
      <c r="C83" s="129">
        <v>55.4</v>
      </c>
      <c r="D83" s="130">
        <v>33</v>
      </c>
      <c r="E83" s="129">
        <v>0</v>
      </c>
      <c r="F83" s="131">
        <v>131</v>
      </c>
      <c r="G83" s="132">
        <v>0</v>
      </c>
      <c r="H83" s="121">
        <v>0</v>
      </c>
      <c r="I83" s="148">
        <v>0</v>
      </c>
      <c r="J83" s="133">
        <f>H83*'GENERAL DATA'!$C$16*'GENERAL DATA'!$C$14*C83/100</f>
        <v>0</v>
      </c>
    </row>
    <row r="84" spans="1:10" s="106" customFormat="1" ht="16.5" customHeight="1">
      <c r="A84" s="105"/>
      <c r="B84" s="128">
        <v>0.41597222222222202</v>
      </c>
      <c r="C84" s="129">
        <v>55.8</v>
      </c>
      <c r="D84" s="130">
        <v>33</v>
      </c>
      <c r="E84" s="129">
        <v>0</v>
      </c>
      <c r="F84" s="131">
        <v>131</v>
      </c>
      <c r="G84" s="132">
        <v>0</v>
      </c>
      <c r="H84" s="121">
        <v>0</v>
      </c>
      <c r="I84" s="148">
        <v>0</v>
      </c>
      <c r="J84" s="133">
        <f>H84*'GENERAL DATA'!$C$16*'GENERAL DATA'!$C$14*C84/100</f>
        <v>0</v>
      </c>
    </row>
    <row r="85" spans="1:10" s="106" customFormat="1" ht="16.5" customHeight="1">
      <c r="A85" s="105"/>
      <c r="B85" s="128">
        <v>0.45763888888888898</v>
      </c>
      <c r="C85" s="129">
        <v>55.9</v>
      </c>
      <c r="D85" s="130">
        <v>32.9</v>
      </c>
      <c r="E85" s="129">
        <v>0</v>
      </c>
      <c r="F85" s="131">
        <v>132</v>
      </c>
      <c r="G85" s="132">
        <v>0</v>
      </c>
      <c r="H85" s="121">
        <v>100</v>
      </c>
      <c r="I85" s="149">
        <v>0.26000000000021828</v>
      </c>
      <c r="J85" s="133">
        <f>H85*'GENERAL DATA'!$C$16*'GENERAL DATA'!$C$14*C85/100</f>
        <v>0.78416520000000001</v>
      </c>
    </row>
    <row r="86" spans="1:10" s="106" customFormat="1" ht="16.5" customHeight="1">
      <c r="A86" s="105"/>
      <c r="B86" s="128">
        <v>0.499305555555556</v>
      </c>
      <c r="C86" s="129">
        <v>56.5</v>
      </c>
      <c r="D86" s="130">
        <v>32.799999999999997</v>
      </c>
      <c r="E86" s="129">
        <v>0</v>
      </c>
      <c r="F86" s="131">
        <v>131</v>
      </c>
      <c r="G86" s="132">
        <v>0</v>
      </c>
      <c r="H86" s="121">
        <v>92</v>
      </c>
      <c r="I86" s="149">
        <v>0.31999999999970896</v>
      </c>
      <c r="J86" s="133">
        <f>H86*'GENERAL DATA'!$C$16*'GENERAL DATA'!$C$14*C86/100</f>
        <v>0.7291754399999999</v>
      </c>
    </row>
    <row r="87" spans="1:10" s="106" customFormat="1" ht="16.5" customHeight="1">
      <c r="A87" s="105"/>
      <c r="B87" s="128">
        <v>0.54097222222222197</v>
      </c>
      <c r="C87" s="129">
        <v>56.4</v>
      </c>
      <c r="D87" s="130">
        <v>33.1</v>
      </c>
      <c r="E87" s="129">
        <v>0</v>
      </c>
      <c r="F87" s="131">
        <v>135</v>
      </c>
      <c r="G87" s="132">
        <v>0</v>
      </c>
      <c r="H87" s="121">
        <v>98</v>
      </c>
      <c r="I87" s="149">
        <v>0.2999999999992724</v>
      </c>
      <c r="J87" s="133">
        <f>H87*'GENERAL DATA'!$C$16*'GENERAL DATA'!$C$14*C87/100</f>
        <v>0.77535561599999991</v>
      </c>
    </row>
    <row r="88" spans="1:10" s="106" customFormat="1" ht="16.5" customHeight="1">
      <c r="A88" s="105"/>
      <c r="B88" s="128">
        <v>0.58263888888888904</v>
      </c>
      <c r="C88" s="129">
        <v>56.9</v>
      </c>
      <c r="D88" s="130">
        <v>33.1</v>
      </c>
      <c r="E88" s="129">
        <v>0</v>
      </c>
      <c r="F88" s="131">
        <v>132</v>
      </c>
      <c r="G88" s="132">
        <v>0</v>
      </c>
      <c r="H88" s="121">
        <v>98</v>
      </c>
      <c r="I88" s="149">
        <v>0.30999999999949068</v>
      </c>
      <c r="J88" s="133">
        <f>H88*'GENERAL DATA'!$C$16*'GENERAL DATA'!$C$14*C88/100</f>
        <v>0.78222933599999989</v>
      </c>
    </row>
    <row r="89" spans="1:10" s="106" customFormat="1" ht="16.5" customHeight="1">
      <c r="A89" s="105"/>
      <c r="B89" s="128">
        <v>0.624305555555556</v>
      </c>
      <c r="C89" s="129">
        <v>56.9</v>
      </c>
      <c r="D89" s="130">
        <v>33.1</v>
      </c>
      <c r="E89" s="129">
        <v>0</v>
      </c>
      <c r="F89" s="131">
        <v>138</v>
      </c>
      <c r="G89" s="132">
        <v>0</v>
      </c>
      <c r="H89" s="121">
        <v>100</v>
      </c>
      <c r="I89" s="149">
        <v>0.31000000000130967</v>
      </c>
      <c r="J89" s="133">
        <f>H89*'GENERAL DATA'!$C$16*'GENERAL DATA'!$C$14*C89/100</f>
        <v>0.79819320000000005</v>
      </c>
    </row>
    <row r="90" spans="1:10" s="106" customFormat="1" ht="16.5" customHeight="1">
      <c r="A90" s="105"/>
      <c r="B90" s="128">
        <v>0.66597222222222197</v>
      </c>
      <c r="C90" s="129">
        <v>56.3</v>
      </c>
      <c r="D90" s="130">
        <v>33.5</v>
      </c>
      <c r="E90" s="129">
        <v>0</v>
      </c>
      <c r="F90" s="131">
        <v>136</v>
      </c>
      <c r="G90" s="132">
        <v>0</v>
      </c>
      <c r="H90" s="121">
        <v>98</v>
      </c>
      <c r="I90" s="149">
        <v>0.2999999999992724</v>
      </c>
      <c r="J90" s="133">
        <f>H90*'GENERAL DATA'!$C$16*'GENERAL DATA'!$C$14*C90/100</f>
        <v>0.77398087199999988</v>
      </c>
    </row>
    <row r="91" spans="1:10" s="106" customFormat="1" ht="16.5" customHeight="1">
      <c r="A91" s="105"/>
      <c r="B91" s="128">
        <v>0.70763888888888904</v>
      </c>
      <c r="C91" s="129">
        <v>56.7</v>
      </c>
      <c r="D91" s="130">
        <v>33.5</v>
      </c>
      <c r="E91" s="129">
        <v>0</v>
      </c>
      <c r="F91" s="131">
        <v>136</v>
      </c>
      <c r="G91" s="132">
        <v>0</v>
      </c>
      <c r="H91" s="121">
        <v>102</v>
      </c>
      <c r="I91" s="149">
        <v>0.2999999999992724</v>
      </c>
      <c r="J91" s="133">
        <f>H91*'GENERAL DATA'!$C$16*'GENERAL DATA'!$C$14*C91/100</f>
        <v>0.81129535200000003</v>
      </c>
    </row>
    <row r="92" spans="1:10" s="106" customFormat="1" ht="16.5" customHeight="1">
      <c r="A92" s="105"/>
      <c r="B92" s="128">
        <v>0.749305555555556</v>
      </c>
      <c r="C92" s="129">
        <v>56.5</v>
      </c>
      <c r="D92" s="130">
        <v>33.5</v>
      </c>
      <c r="E92" s="129">
        <v>0</v>
      </c>
      <c r="F92" s="131">
        <v>135</v>
      </c>
      <c r="G92" s="132">
        <v>0</v>
      </c>
      <c r="H92" s="121">
        <v>98</v>
      </c>
      <c r="I92" s="149">
        <v>0.29000000000087311</v>
      </c>
      <c r="J92" s="133">
        <f>H92*'GENERAL DATA'!$C$16*'GENERAL DATA'!$C$14*C92/100</f>
        <v>0.77673035999999995</v>
      </c>
    </row>
    <row r="93" spans="1:10" s="106" customFormat="1" ht="16.5" customHeight="1">
      <c r="A93" s="105"/>
      <c r="B93" s="128">
        <v>0.79097222222222197</v>
      </c>
      <c r="C93" s="129">
        <v>56.6</v>
      </c>
      <c r="D93" s="130">
        <v>33.200000000000003</v>
      </c>
      <c r="E93" s="129">
        <v>0</v>
      </c>
      <c r="F93" s="131">
        <v>136</v>
      </c>
      <c r="G93" s="132">
        <v>0</v>
      </c>
      <c r="H93" s="121">
        <v>100</v>
      </c>
      <c r="I93" s="149">
        <v>0.31999999999970896</v>
      </c>
      <c r="J93" s="133">
        <f>H93*'GENERAL DATA'!$C$16*'GENERAL DATA'!$C$14*C93/100</f>
        <v>0.79398480000000005</v>
      </c>
    </row>
    <row r="94" spans="1:10" s="106" customFormat="1" ht="16.5" customHeight="1">
      <c r="A94" s="105"/>
      <c r="B94" s="128">
        <v>0.83263888888888904</v>
      </c>
      <c r="C94" s="129">
        <v>57</v>
      </c>
      <c r="D94" s="130">
        <v>33.200000000000003</v>
      </c>
      <c r="E94" s="129">
        <v>0</v>
      </c>
      <c r="F94" s="131">
        <v>138</v>
      </c>
      <c r="G94" s="132">
        <v>0</v>
      </c>
      <c r="H94" s="121">
        <v>100</v>
      </c>
      <c r="I94" s="149">
        <v>0.30999999999949068</v>
      </c>
      <c r="J94" s="133">
        <f>H94*'GENERAL DATA'!$C$16*'GENERAL DATA'!$C$14*C94/100</f>
        <v>0.79959600000000008</v>
      </c>
    </row>
    <row r="95" spans="1:10" s="106" customFormat="1" ht="16.5" customHeight="1">
      <c r="A95" s="105"/>
      <c r="B95" s="128">
        <v>0.874305555555556</v>
      </c>
      <c r="C95" s="129">
        <v>56.6</v>
      </c>
      <c r="D95" s="130">
        <v>32.9</v>
      </c>
      <c r="E95" s="129">
        <v>0</v>
      </c>
      <c r="F95" s="131">
        <v>138</v>
      </c>
      <c r="G95" s="132">
        <v>0</v>
      </c>
      <c r="H95" s="121">
        <v>100</v>
      </c>
      <c r="I95" s="149">
        <v>0.31000000000130967</v>
      </c>
      <c r="J95" s="133">
        <f>H95*'GENERAL DATA'!$C$16*'GENERAL DATA'!$C$14*C95/100</f>
        <v>0.79398480000000005</v>
      </c>
    </row>
    <row r="96" spans="1:10" s="106" customFormat="1" ht="16.5" customHeight="1">
      <c r="A96" s="105"/>
      <c r="B96" s="128">
        <v>0.91597222222222197</v>
      </c>
      <c r="C96" s="129">
        <v>56.4</v>
      </c>
      <c r="D96" s="130">
        <v>32.799999999999997</v>
      </c>
      <c r="E96" s="129">
        <v>0</v>
      </c>
      <c r="F96" s="131">
        <v>136</v>
      </c>
      <c r="G96" s="132">
        <v>0</v>
      </c>
      <c r="H96" s="121">
        <v>100</v>
      </c>
      <c r="I96" s="149">
        <v>0.31999999999970896</v>
      </c>
      <c r="J96" s="133">
        <f>H96*'GENERAL DATA'!$C$16*'GENERAL DATA'!$C$14*C96/100</f>
        <v>0.79117919999999997</v>
      </c>
    </row>
    <row r="97" spans="1:14" s="106" customFormat="1" ht="16.5" customHeight="1">
      <c r="A97" s="105"/>
      <c r="B97" s="128">
        <v>0.95763888888888904</v>
      </c>
      <c r="C97" s="129">
        <v>56.4</v>
      </c>
      <c r="D97" s="130">
        <v>33.1</v>
      </c>
      <c r="E97" s="129">
        <v>0</v>
      </c>
      <c r="F97" s="131">
        <v>136</v>
      </c>
      <c r="G97" s="132">
        <v>0</v>
      </c>
      <c r="H97" s="121">
        <v>104</v>
      </c>
      <c r="I97" s="149">
        <v>0.18000000000029104</v>
      </c>
      <c r="J97" s="133">
        <f>H97*'GENERAL DATA'!$C$16*'GENERAL DATA'!$C$14*C97/100</f>
        <v>0.82282636799999986</v>
      </c>
    </row>
    <row r="98" spans="1:14" s="106" customFormat="1" ht="16.5" customHeight="1">
      <c r="A98" s="105"/>
      <c r="B98" s="128">
        <v>0.999305555555556</v>
      </c>
      <c r="C98" s="129">
        <v>56.6</v>
      </c>
      <c r="D98" s="130">
        <v>33.1</v>
      </c>
      <c r="E98" s="129">
        <v>0</v>
      </c>
      <c r="F98" s="131">
        <v>135</v>
      </c>
      <c r="G98" s="132">
        <v>0</v>
      </c>
      <c r="H98" s="121">
        <v>98</v>
      </c>
      <c r="I98" s="149">
        <v>0.17000000000007276</v>
      </c>
      <c r="J98" s="133">
        <f>H98*'GENERAL DATA'!$C$16*'GENERAL DATA'!$C$14*C98/100</f>
        <v>0.77810510399999999</v>
      </c>
      <c r="L98" s="137"/>
      <c r="N98" s="138"/>
    </row>
    <row r="99" spans="1:14" s="106" customFormat="1" ht="16.5" customHeight="1">
      <c r="A99" s="105">
        <v>40904</v>
      </c>
      <c r="B99" s="128">
        <v>4.0972222222222222E-2</v>
      </c>
      <c r="C99" s="129">
        <v>56.6</v>
      </c>
      <c r="D99" s="130">
        <v>33.1</v>
      </c>
      <c r="E99" s="129">
        <v>0</v>
      </c>
      <c r="F99" s="131">
        <v>136</v>
      </c>
      <c r="G99" s="132">
        <v>0</v>
      </c>
      <c r="H99" s="121">
        <v>102</v>
      </c>
      <c r="I99" s="149">
        <v>9.9999999998544808E-2</v>
      </c>
      <c r="J99" s="133">
        <f>H99*'GENERAL DATA'!$C$16*'GENERAL DATA'!$C$14*C99/100</f>
        <v>0.8098644960000001</v>
      </c>
    </row>
    <row r="100" spans="1:14" s="106" customFormat="1" ht="16.5" customHeight="1">
      <c r="A100" s="105"/>
      <c r="B100" s="128">
        <v>8.2638888888888901E-2</v>
      </c>
      <c r="C100" s="129">
        <v>57</v>
      </c>
      <c r="D100" s="130">
        <v>33.5</v>
      </c>
      <c r="E100" s="129">
        <v>0</v>
      </c>
      <c r="F100" s="131">
        <v>138</v>
      </c>
      <c r="G100" s="132">
        <v>0</v>
      </c>
      <c r="H100" s="121">
        <v>102</v>
      </c>
      <c r="I100" s="149">
        <v>9.0000000000145519E-2</v>
      </c>
      <c r="J100" s="133">
        <f>H100*'GENERAL DATA'!$C$16*'GENERAL DATA'!$C$14*C100/100</f>
        <v>0.81558792000000013</v>
      </c>
    </row>
    <row r="101" spans="1:14" s="106" customFormat="1" ht="16.5" customHeight="1">
      <c r="A101" s="105"/>
      <c r="B101" s="128">
        <v>0.124305555555556</v>
      </c>
      <c r="C101" s="129">
        <v>57.1</v>
      </c>
      <c r="D101" s="130">
        <v>33.5</v>
      </c>
      <c r="E101" s="129">
        <v>0</v>
      </c>
      <c r="F101" s="131">
        <v>138</v>
      </c>
      <c r="G101" s="132">
        <v>0</v>
      </c>
      <c r="H101" s="121">
        <v>102</v>
      </c>
      <c r="I101" s="149">
        <v>7.999999999992724E-2</v>
      </c>
      <c r="J101" s="133">
        <f>H101*'GENERAL DATA'!$C$16*'GENERAL DATA'!$C$14*C101/100</f>
        <v>0.81701877600000006</v>
      </c>
    </row>
    <row r="102" spans="1:14" s="106" customFormat="1" ht="16.5" customHeight="1">
      <c r="A102" s="105"/>
      <c r="B102" s="128">
        <v>0.16597222222222199</v>
      </c>
      <c r="C102" s="129">
        <v>57.3</v>
      </c>
      <c r="D102" s="130">
        <v>33.5</v>
      </c>
      <c r="E102" s="129">
        <v>0</v>
      </c>
      <c r="F102" s="131">
        <v>136</v>
      </c>
      <c r="G102" s="132">
        <v>0</v>
      </c>
      <c r="H102" s="121">
        <v>98</v>
      </c>
      <c r="I102" s="149">
        <v>0.1000000000003638</v>
      </c>
      <c r="J102" s="133">
        <f>H102*'GENERAL DATA'!$C$16*'GENERAL DATA'!$C$14*C102/100</f>
        <v>0.78772831200000004</v>
      </c>
    </row>
    <row r="103" spans="1:14" s="106" customFormat="1" ht="16.5" customHeight="1">
      <c r="A103" s="105"/>
      <c r="B103" s="128">
        <v>0.20763888888888901</v>
      </c>
      <c r="C103" s="129">
        <v>57.2</v>
      </c>
      <c r="D103" s="130">
        <v>33.200000000000003</v>
      </c>
      <c r="E103" s="129">
        <v>0</v>
      </c>
      <c r="F103" s="131">
        <v>136</v>
      </c>
      <c r="G103" s="132">
        <v>0</v>
      </c>
      <c r="H103" s="121">
        <v>102</v>
      </c>
      <c r="I103" s="149">
        <v>9.0000000000145519E-2</v>
      </c>
      <c r="J103" s="133">
        <f>H103*'GENERAL DATA'!$C$16*'GENERAL DATA'!$C$14*C103/100</f>
        <v>0.81844963200000009</v>
      </c>
    </row>
    <row r="104" spans="1:14" s="106" customFormat="1" ht="16.5" customHeight="1">
      <c r="A104" s="105"/>
      <c r="B104" s="128">
        <v>0.249305555555556</v>
      </c>
      <c r="C104" s="129">
        <v>57.4</v>
      </c>
      <c r="D104" s="130">
        <v>33.563888888888897</v>
      </c>
      <c r="E104" s="129">
        <v>0</v>
      </c>
      <c r="F104" s="131">
        <v>135</v>
      </c>
      <c r="G104" s="132">
        <v>0</v>
      </c>
      <c r="H104" s="121">
        <v>100</v>
      </c>
      <c r="I104" s="149">
        <v>0.19000000000050932</v>
      </c>
      <c r="J104" s="133">
        <f>H104*'GENERAL DATA'!$C$16*'GENERAL DATA'!$C$14*C104/100</f>
        <v>0.80520720000000001</v>
      </c>
    </row>
    <row r="105" spans="1:14" s="106" customFormat="1" ht="16.5" customHeight="1">
      <c r="A105" s="105"/>
      <c r="B105" s="128">
        <v>0.29097222222222202</v>
      </c>
      <c r="C105" s="129">
        <v>57.4</v>
      </c>
      <c r="D105" s="130">
        <v>33.6388888888889</v>
      </c>
      <c r="E105" s="129">
        <v>0</v>
      </c>
      <c r="F105" s="131">
        <v>136</v>
      </c>
      <c r="G105" s="132">
        <v>0</v>
      </c>
      <c r="H105" s="121">
        <v>104</v>
      </c>
      <c r="I105" s="149">
        <v>0.21999999999934516</v>
      </c>
      <c r="J105" s="133">
        <f>H105*'GENERAL DATA'!$C$16*'GENERAL DATA'!$C$14*C105/100</f>
        <v>0.83741548799999987</v>
      </c>
    </row>
    <row r="106" spans="1:14" s="106" customFormat="1" ht="16.5" customHeight="1">
      <c r="A106" s="105"/>
      <c r="B106" s="128">
        <v>0.33263888888888898</v>
      </c>
      <c r="C106" s="129">
        <v>57.3</v>
      </c>
      <c r="D106" s="130">
        <v>33.5</v>
      </c>
      <c r="E106" s="129">
        <v>0</v>
      </c>
      <c r="F106" s="131">
        <v>138</v>
      </c>
      <c r="G106" s="132">
        <v>0</v>
      </c>
      <c r="H106" s="121">
        <v>96</v>
      </c>
      <c r="I106" s="149">
        <v>0.22000000000116415</v>
      </c>
      <c r="J106" s="133">
        <f>H106*'GENERAL DATA'!$C$16*'GENERAL DATA'!$C$14*C106/100</f>
        <v>0.77165222399999989</v>
      </c>
    </row>
    <row r="107" spans="1:14" s="106" customFormat="1" ht="16.5" customHeight="1">
      <c r="A107" s="105"/>
      <c r="B107" s="128">
        <v>0.374305555555556</v>
      </c>
      <c r="C107" s="129">
        <v>57</v>
      </c>
      <c r="D107" s="130">
        <v>33.700000000000003</v>
      </c>
      <c r="E107" s="129">
        <v>0</v>
      </c>
      <c r="F107" s="131">
        <v>137</v>
      </c>
      <c r="G107" s="132">
        <v>0</v>
      </c>
      <c r="H107" s="121">
        <v>108</v>
      </c>
      <c r="I107" s="149">
        <v>0.19999999999890861</v>
      </c>
      <c r="J107" s="133">
        <f>H107*'GENERAL DATA'!$C$16*'GENERAL DATA'!$C$14*C107/100</f>
        <v>0.86356367999999994</v>
      </c>
    </row>
    <row r="108" spans="1:14" s="106" customFormat="1" ht="16.5" customHeight="1">
      <c r="A108" s="105"/>
      <c r="B108" s="128">
        <v>0.41597222222222202</v>
      </c>
      <c r="C108" s="129">
        <v>57</v>
      </c>
      <c r="D108" s="130">
        <v>33.5</v>
      </c>
      <c r="E108" s="129">
        <v>0</v>
      </c>
      <c r="F108" s="131">
        <v>135</v>
      </c>
      <c r="G108" s="132">
        <v>0</v>
      </c>
      <c r="H108" s="121">
        <v>204</v>
      </c>
      <c r="I108" s="149">
        <v>0.42000000000007276</v>
      </c>
      <c r="J108" s="133">
        <f>H108*'GENERAL DATA'!$C$16*'GENERAL DATA'!$C$14*C108/100</f>
        <v>1.6311758400000003</v>
      </c>
    </row>
    <row r="109" spans="1:14" s="106" customFormat="1" ht="16.5" customHeight="1">
      <c r="A109" s="105"/>
      <c r="B109" s="128">
        <v>0.45763888888888898</v>
      </c>
      <c r="C109" s="129">
        <v>57.1</v>
      </c>
      <c r="D109" s="130">
        <v>33.5</v>
      </c>
      <c r="E109" s="129">
        <v>0</v>
      </c>
      <c r="F109" s="131">
        <v>138</v>
      </c>
      <c r="G109" s="132">
        <v>0</v>
      </c>
      <c r="H109" s="121">
        <v>176</v>
      </c>
      <c r="I109" s="149">
        <v>0.42000000000007276</v>
      </c>
      <c r="J109" s="133">
        <f>H109*'GENERAL DATA'!$C$16*'GENERAL DATA'!$C$14*C109/100</f>
        <v>1.4097578880000001</v>
      </c>
    </row>
    <row r="110" spans="1:14" s="106" customFormat="1" ht="16.5" customHeight="1">
      <c r="A110" s="105"/>
      <c r="B110" s="128">
        <v>0.499305555555556</v>
      </c>
      <c r="C110" s="129">
        <v>57</v>
      </c>
      <c r="D110" s="130">
        <v>33.299999999999997</v>
      </c>
      <c r="E110" s="129">
        <v>0</v>
      </c>
      <c r="F110" s="131">
        <v>136</v>
      </c>
      <c r="G110" s="132">
        <v>0</v>
      </c>
      <c r="H110" s="121">
        <v>124</v>
      </c>
      <c r="I110" s="149">
        <v>0.38999999999941792</v>
      </c>
      <c r="J110" s="133">
        <f>H110*'GENERAL DATA'!$C$16*'GENERAL DATA'!$C$14*C110/100</f>
        <v>0.99149904000000011</v>
      </c>
    </row>
    <row r="111" spans="1:14" s="106" customFormat="1" ht="16.5" customHeight="1">
      <c r="A111" s="105"/>
      <c r="B111" s="128">
        <v>0.54097222222222197</v>
      </c>
      <c r="C111" s="129">
        <v>57.1</v>
      </c>
      <c r="D111" s="130">
        <v>33.299999999999997</v>
      </c>
      <c r="E111" s="129">
        <v>0</v>
      </c>
      <c r="F111" s="131">
        <v>135</v>
      </c>
      <c r="G111" s="132">
        <v>0</v>
      </c>
      <c r="H111" s="121">
        <v>108</v>
      </c>
      <c r="I111" s="149">
        <v>0.34000000000014552</v>
      </c>
      <c r="J111" s="133">
        <f>H111*'GENERAL DATA'!$C$16*'GENERAL DATA'!$C$14*C111/100</f>
        <v>0.86507870399999998</v>
      </c>
    </row>
    <row r="112" spans="1:14" s="106" customFormat="1" ht="16.5" customHeight="1">
      <c r="A112" s="105"/>
      <c r="B112" s="128">
        <v>0.58263888888888904</v>
      </c>
      <c r="C112" s="129">
        <v>57.3</v>
      </c>
      <c r="D112" s="130">
        <v>33.299999999999997</v>
      </c>
      <c r="E112" s="129">
        <v>0</v>
      </c>
      <c r="F112" s="131">
        <v>134</v>
      </c>
      <c r="G112" s="132">
        <v>0</v>
      </c>
      <c r="H112" s="121">
        <v>138</v>
      </c>
      <c r="I112" s="149">
        <v>0.36000000000058208</v>
      </c>
      <c r="J112" s="133">
        <f>H112*'GENERAL DATA'!$C$16*'GENERAL DATA'!$C$14*C112/100</f>
        <v>1.109250072</v>
      </c>
    </row>
    <row r="113" spans="1:14" s="106" customFormat="1" ht="16.5" customHeight="1">
      <c r="A113" s="105"/>
      <c r="B113" s="128">
        <v>0.624305555555556</v>
      </c>
      <c r="C113" s="129">
        <v>57.1</v>
      </c>
      <c r="D113" s="130">
        <v>33.299999999999997</v>
      </c>
      <c r="E113" s="129">
        <v>0</v>
      </c>
      <c r="F113" s="131">
        <v>133</v>
      </c>
      <c r="G113" s="132">
        <v>0</v>
      </c>
      <c r="H113" s="121">
        <v>170</v>
      </c>
      <c r="I113" s="149">
        <v>0.46999999999934516</v>
      </c>
      <c r="J113" s="133">
        <f>H113*'GENERAL DATA'!$C$16*'GENERAL DATA'!$C$14*C113/100</f>
        <v>1.3616979599999999</v>
      </c>
    </row>
    <row r="114" spans="1:14" s="106" customFormat="1" ht="16.5" customHeight="1">
      <c r="A114" s="105"/>
      <c r="B114" s="128">
        <v>0.66597222222222197</v>
      </c>
      <c r="C114" s="129">
        <v>57.2</v>
      </c>
      <c r="D114" s="130">
        <v>33.4</v>
      </c>
      <c r="E114" s="129">
        <v>0</v>
      </c>
      <c r="F114" s="131">
        <v>136</v>
      </c>
      <c r="G114" s="132">
        <v>0</v>
      </c>
      <c r="H114" s="121">
        <v>50</v>
      </c>
      <c r="I114" s="149">
        <v>0.22000000000116415</v>
      </c>
      <c r="J114" s="133">
        <f>H114*'GENERAL DATA'!$C$16*'GENERAL DATA'!$C$14*C114/100</f>
        <v>0.40120080000000002</v>
      </c>
    </row>
    <row r="115" spans="1:14" s="106" customFormat="1" ht="16.5" customHeight="1">
      <c r="A115" s="105"/>
      <c r="B115" s="128">
        <v>0.70763888888888904</v>
      </c>
      <c r="C115" s="129">
        <v>57.3</v>
      </c>
      <c r="D115" s="130">
        <v>33.5</v>
      </c>
      <c r="E115" s="129">
        <v>0</v>
      </c>
      <c r="F115" s="131">
        <v>135</v>
      </c>
      <c r="G115" s="132">
        <v>0</v>
      </c>
      <c r="H115" s="121">
        <v>62</v>
      </c>
      <c r="I115" s="149">
        <v>7.999999999992724E-2</v>
      </c>
      <c r="J115" s="133">
        <f>H115*'GENERAL DATA'!$C$16*'GENERAL DATA'!$C$14*C115/100</f>
        <v>0.49835872800000003</v>
      </c>
    </row>
    <row r="116" spans="1:14" s="106" customFormat="1" ht="16.5" customHeight="1">
      <c r="A116" s="105"/>
      <c r="B116" s="128">
        <v>0.749305555555556</v>
      </c>
      <c r="C116" s="129">
        <v>56.9</v>
      </c>
      <c r="D116" s="130">
        <v>33.299999999999997</v>
      </c>
      <c r="E116" s="129">
        <v>0</v>
      </c>
      <c r="F116" s="131">
        <v>138</v>
      </c>
      <c r="G116" s="132">
        <v>0</v>
      </c>
      <c r="H116" s="121">
        <v>6</v>
      </c>
      <c r="I116" s="149">
        <v>0</v>
      </c>
      <c r="J116" s="133">
        <f>H116*'GENERAL DATA'!$C$16*'GENERAL DATA'!$C$14*C116/100</f>
        <v>4.7891591999999997E-2</v>
      </c>
    </row>
    <row r="117" spans="1:14" s="106" customFormat="1" ht="16.5" customHeight="1">
      <c r="A117" s="105"/>
      <c r="B117" s="128">
        <v>0.79097222222222197</v>
      </c>
      <c r="C117" s="129">
        <v>56.9</v>
      </c>
      <c r="D117" s="130">
        <v>33.200000000000003</v>
      </c>
      <c r="E117" s="129">
        <v>0</v>
      </c>
      <c r="F117" s="131">
        <v>136</v>
      </c>
      <c r="G117" s="132">
        <v>0</v>
      </c>
      <c r="H117" s="121">
        <v>32</v>
      </c>
      <c r="I117" s="149">
        <v>0</v>
      </c>
      <c r="J117" s="133">
        <f>H117*'GENERAL DATA'!$C$16*'GENERAL DATA'!$C$14*C117/100</f>
        <v>0.25542182399999996</v>
      </c>
    </row>
    <row r="118" spans="1:14" s="106" customFormat="1" ht="16.5" customHeight="1">
      <c r="A118" s="105"/>
      <c r="B118" s="128">
        <v>0.83263888888888904</v>
      </c>
      <c r="C118" s="129">
        <v>56.9</v>
      </c>
      <c r="D118" s="130">
        <v>33.563888888888897</v>
      </c>
      <c r="E118" s="129">
        <v>0</v>
      </c>
      <c r="F118" s="131">
        <v>135</v>
      </c>
      <c r="G118" s="132">
        <v>0</v>
      </c>
      <c r="H118" s="121">
        <v>126</v>
      </c>
      <c r="I118" s="149">
        <v>0.38999999999941792</v>
      </c>
      <c r="J118" s="133">
        <f>H118*'GENERAL DATA'!$C$16*'GENERAL DATA'!$C$14*C118/100</f>
        <v>1.0057234319999997</v>
      </c>
    </row>
    <row r="119" spans="1:14" s="106" customFormat="1" ht="16.5" customHeight="1">
      <c r="A119" s="105"/>
      <c r="B119" s="128">
        <v>0.874305555555556</v>
      </c>
      <c r="C119" s="129">
        <v>56.9</v>
      </c>
      <c r="D119" s="130">
        <v>33.6388888888889</v>
      </c>
      <c r="E119" s="129">
        <v>0</v>
      </c>
      <c r="F119" s="131">
        <v>134</v>
      </c>
      <c r="G119" s="132">
        <v>0</v>
      </c>
      <c r="H119" s="121">
        <v>0</v>
      </c>
      <c r="I119" s="149">
        <v>0.21000000000094587</v>
      </c>
      <c r="J119" s="133">
        <f>H119*'GENERAL DATA'!$C$16*'GENERAL DATA'!$C$14*C119/100</f>
        <v>0</v>
      </c>
    </row>
    <row r="120" spans="1:14" s="106" customFormat="1" ht="16.5" customHeight="1">
      <c r="A120" s="105"/>
      <c r="B120" s="128">
        <v>0.91597222222222197</v>
      </c>
      <c r="C120" s="129">
        <v>56.5</v>
      </c>
      <c r="D120" s="130">
        <v>33.5</v>
      </c>
      <c r="E120" s="129">
        <v>0</v>
      </c>
      <c r="F120" s="131">
        <v>133</v>
      </c>
      <c r="G120" s="132">
        <v>0</v>
      </c>
      <c r="H120" s="121">
        <v>0</v>
      </c>
      <c r="I120" s="149">
        <v>0.3999999999996362</v>
      </c>
      <c r="J120" s="133">
        <f>H120*'GENERAL DATA'!$C$16*'GENERAL DATA'!$C$14*C120/100</f>
        <v>0</v>
      </c>
    </row>
    <row r="121" spans="1:14" s="106" customFormat="1" ht="16.5" customHeight="1">
      <c r="A121" s="105"/>
      <c r="B121" s="128">
        <v>0.95763888888888904</v>
      </c>
      <c r="C121" s="129">
        <v>56.4</v>
      </c>
      <c r="D121" s="130">
        <v>33.700000000000003</v>
      </c>
      <c r="E121" s="129">
        <v>0</v>
      </c>
      <c r="F121" s="131">
        <v>136</v>
      </c>
      <c r="G121" s="132">
        <v>0</v>
      </c>
      <c r="H121" s="121">
        <v>598</v>
      </c>
      <c r="I121" s="149">
        <v>0.30999999999949068</v>
      </c>
      <c r="J121" s="133">
        <f>H121*'GENERAL DATA'!$C$16*'GENERAL DATA'!$C$14*C121/100</f>
        <v>4.7312516159999998</v>
      </c>
    </row>
    <row r="122" spans="1:14" s="106" customFormat="1" ht="16.5" customHeight="1">
      <c r="A122" s="105"/>
      <c r="B122" s="128">
        <v>0.999305555555556</v>
      </c>
      <c r="C122" s="129">
        <v>56.2</v>
      </c>
      <c r="D122" s="130">
        <v>33.5</v>
      </c>
      <c r="E122" s="129">
        <v>0</v>
      </c>
      <c r="F122" s="131">
        <v>135</v>
      </c>
      <c r="G122" s="132">
        <v>0</v>
      </c>
      <c r="H122" s="121">
        <v>152</v>
      </c>
      <c r="I122" s="149">
        <v>0.26000000000021828</v>
      </c>
      <c r="J122" s="133">
        <f>H122*'GENERAL DATA'!$C$16*'GENERAL DATA'!$C$14*C122/100</f>
        <v>1.1983278719999999</v>
      </c>
      <c r="L122" s="137"/>
      <c r="N122" s="138"/>
    </row>
    <row r="123" spans="1:14" s="106" customFormat="1" ht="16.5" customHeight="1">
      <c r="A123" s="105">
        <v>40905</v>
      </c>
      <c r="B123" s="128">
        <v>4.0972222222222222E-2</v>
      </c>
      <c r="C123" s="129">
        <v>56.3</v>
      </c>
      <c r="D123" s="130">
        <v>33.5</v>
      </c>
      <c r="E123" s="129">
        <v>0</v>
      </c>
      <c r="F123" s="131">
        <v>136</v>
      </c>
      <c r="G123" s="132">
        <v>0</v>
      </c>
      <c r="H123" s="121">
        <v>152</v>
      </c>
      <c r="I123" s="149">
        <v>0.26000000000021828</v>
      </c>
      <c r="J123" s="133">
        <f>H123*'GENERAL DATA'!$C$16*'GENERAL DATA'!$C$14*C123/100</f>
        <v>1.2004601279999998</v>
      </c>
    </row>
    <row r="124" spans="1:14" s="106" customFormat="1" ht="16.5" customHeight="1">
      <c r="A124" s="105"/>
      <c r="B124" s="128">
        <v>8.2638888888888901E-2</v>
      </c>
      <c r="C124" s="129">
        <v>56.5</v>
      </c>
      <c r="D124" s="130">
        <v>33.299999999999997</v>
      </c>
      <c r="E124" s="129">
        <v>0</v>
      </c>
      <c r="F124" s="131">
        <v>135</v>
      </c>
      <c r="G124" s="132">
        <v>0</v>
      </c>
      <c r="H124" s="121">
        <v>150</v>
      </c>
      <c r="I124" s="149">
        <v>0.2999999999992724</v>
      </c>
      <c r="J124" s="133">
        <f>H124*'GENERAL DATA'!$C$16*'GENERAL DATA'!$C$14*C124/100</f>
        <v>1.1888730000000001</v>
      </c>
    </row>
    <row r="125" spans="1:14" s="106" customFormat="1" ht="16.5" customHeight="1">
      <c r="A125" s="105"/>
      <c r="B125" s="128">
        <v>0.124305555555556</v>
      </c>
      <c r="C125" s="129">
        <v>55.9</v>
      </c>
      <c r="D125" s="130">
        <v>33.6388888888889</v>
      </c>
      <c r="E125" s="129">
        <v>0</v>
      </c>
      <c r="F125" s="131">
        <v>134</v>
      </c>
      <c r="G125" s="132">
        <v>0</v>
      </c>
      <c r="H125" s="121">
        <v>152</v>
      </c>
      <c r="I125" s="149">
        <v>0.30000000000109139</v>
      </c>
      <c r="J125" s="133">
        <f>H125*'GENERAL DATA'!$C$16*'GENERAL DATA'!$C$14*C125/100</f>
        <v>1.191931104</v>
      </c>
    </row>
    <row r="126" spans="1:14" s="106" customFormat="1" ht="16.5" customHeight="1">
      <c r="A126" s="105"/>
      <c r="B126" s="128">
        <v>0.16597222222222199</v>
      </c>
      <c r="C126" s="129">
        <v>55.6</v>
      </c>
      <c r="D126" s="130">
        <v>33.5</v>
      </c>
      <c r="E126" s="129">
        <v>0</v>
      </c>
      <c r="F126" s="131">
        <v>133</v>
      </c>
      <c r="G126" s="132">
        <v>0</v>
      </c>
      <c r="H126" s="121">
        <v>150</v>
      </c>
      <c r="I126" s="149">
        <v>0.30999999999949068</v>
      </c>
      <c r="J126" s="133">
        <f>H126*'GENERAL DATA'!$C$16*'GENERAL DATA'!$C$14*C126/100</f>
        <v>1.1699352000000001</v>
      </c>
    </row>
    <row r="127" spans="1:14" s="106" customFormat="1" ht="16.5" customHeight="1">
      <c r="A127" s="105"/>
      <c r="B127" s="128">
        <v>0.20763888888888901</v>
      </c>
      <c r="C127" s="129">
        <v>54.8</v>
      </c>
      <c r="D127" s="130">
        <v>33.700000000000003</v>
      </c>
      <c r="E127" s="129">
        <v>0</v>
      </c>
      <c r="F127" s="131">
        <v>136</v>
      </c>
      <c r="G127" s="132">
        <v>0</v>
      </c>
      <c r="H127" s="121">
        <v>152</v>
      </c>
      <c r="I127" s="149">
        <v>0.31999999999970896</v>
      </c>
      <c r="J127" s="133">
        <f>H127*'GENERAL DATA'!$C$16*'GENERAL DATA'!$C$14*C127/100</f>
        <v>1.1684762879999999</v>
      </c>
    </row>
    <row r="128" spans="1:14" s="106" customFormat="1" ht="16.5" customHeight="1">
      <c r="A128" s="105"/>
      <c r="B128" s="128">
        <v>0.249305555555556</v>
      </c>
      <c r="C128" s="129">
        <v>54.4</v>
      </c>
      <c r="D128" s="130">
        <v>33.5</v>
      </c>
      <c r="E128" s="129">
        <v>0</v>
      </c>
      <c r="F128" s="131">
        <v>135</v>
      </c>
      <c r="G128" s="132">
        <v>0</v>
      </c>
      <c r="H128" s="121">
        <v>154</v>
      </c>
      <c r="I128" s="149">
        <v>0.34000000000014552</v>
      </c>
      <c r="J128" s="133">
        <f>H128*'GENERAL DATA'!$C$16*'GENERAL DATA'!$C$14*C128/100</f>
        <v>1.1752097279999998</v>
      </c>
    </row>
    <row r="129" spans="1:10" s="106" customFormat="1" ht="16.5" customHeight="1">
      <c r="A129" s="105"/>
      <c r="B129" s="128">
        <v>0.29097222222222202</v>
      </c>
      <c r="C129" s="129">
        <v>54.5</v>
      </c>
      <c r="D129" s="130">
        <v>33.5</v>
      </c>
      <c r="E129" s="129">
        <v>0</v>
      </c>
      <c r="F129" s="131">
        <v>139</v>
      </c>
      <c r="G129" s="132">
        <v>0</v>
      </c>
      <c r="H129" s="121">
        <v>152</v>
      </c>
      <c r="I129" s="149">
        <v>0.3500000000003638</v>
      </c>
      <c r="J129" s="133">
        <f>H129*'GENERAL DATA'!$C$16*'GENERAL DATA'!$C$14*C129/100</f>
        <v>1.1620795199999998</v>
      </c>
    </row>
    <row r="130" spans="1:10" s="106" customFormat="1" ht="16.5" customHeight="1">
      <c r="A130" s="105"/>
      <c r="B130" s="128">
        <v>0.33263888888888898</v>
      </c>
      <c r="C130" s="129">
        <v>54.5</v>
      </c>
      <c r="D130" s="130">
        <v>33.299999999999997</v>
      </c>
      <c r="E130" s="129">
        <v>0</v>
      </c>
      <c r="F130" s="131">
        <v>142</v>
      </c>
      <c r="G130" s="132">
        <v>0</v>
      </c>
      <c r="H130" s="121">
        <v>152</v>
      </c>
      <c r="I130" s="149">
        <v>0.32999999999992724</v>
      </c>
      <c r="J130" s="133">
        <f>H130*'GENERAL DATA'!$C$16*'GENERAL DATA'!$C$14*C130/100</f>
        <v>1.1620795199999998</v>
      </c>
    </row>
    <row r="131" spans="1:10" s="106" customFormat="1" ht="16.5" customHeight="1">
      <c r="A131" s="105"/>
      <c r="B131" s="128">
        <v>0.374305555555556</v>
      </c>
      <c r="C131" s="129">
        <v>53.7</v>
      </c>
      <c r="D131" s="130">
        <v>32.799999999999997</v>
      </c>
      <c r="E131" s="129">
        <v>0</v>
      </c>
      <c r="F131" s="131">
        <v>144</v>
      </c>
      <c r="G131" s="132">
        <v>0</v>
      </c>
      <c r="H131" s="121">
        <v>150</v>
      </c>
      <c r="I131" s="149">
        <v>0.30999999999949068</v>
      </c>
      <c r="J131" s="133">
        <f>H131*'GENERAL DATA'!$C$16*'GENERAL DATA'!$C$14*C131/100</f>
        <v>1.1299554000000001</v>
      </c>
    </row>
    <row r="132" spans="1:10" s="106" customFormat="1" ht="16.5" customHeight="1">
      <c r="A132" s="105"/>
      <c r="B132" s="128">
        <v>0.41597222222222202</v>
      </c>
      <c r="C132" s="129">
        <v>52.4</v>
      </c>
      <c r="D132" s="130">
        <v>32.799999999999997</v>
      </c>
      <c r="E132" s="129">
        <v>0</v>
      </c>
      <c r="F132" s="131">
        <v>141</v>
      </c>
      <c r="G132" s="132">
        <v>0</v>
      </c>
      <c r="H132" s="121">
        <v>154</v>
      </c>
      <c r="I132" s="149">
        <v>0.21000000000094587</v>
      </c>
      <c r="J132" s="133">
        <f>H132*'GENERAL DATA'!$C$16*'GENERAL DATA'!$C$14*C132/100</f>
        <v>1.1320034879999998</v>
      </c>
    </row>
    <row r="133" spans="1:10" s="106" customFormat="1" ht="16.5" customHeight="1">
      <c r="A133" s="105"/>
      <c r="B133" s="128">
        <v>0.45763888888888898</v>
      </c>
      <c r="C133" s="129">
        <v>52.9</v>
      </c>
      <c r="D133" s="130">
        <v>32.700000000000003</v>
      </c>
      <c r="E133" s="129">
        <v>0</v>
      </c>
      <c r="F133" s="131">
        <v>130</v>
      </c>
      <c r="G133" s="132">
        <v>0</v>
      </c>
      <c r="H133" s="121">
        <v>166</v>
      </c>
      <c r="I133" s="149">
        <v>0</v>
      </c>
      <c r="J133" s="133">
        <f>H133*'GENERAL DATA'!$C$16*'GENERAL DATA'!$C$14*C133/100</f>
        <v>1.2318547919999998</v>
      </c>
    </row>
    <row r="134" spans="1:10" s="106" customFormat="1" ht="16.5" customHeight="1">
      <c r="A134" s="105"/>
      <c r="B134" s="128">
        <v>0.499305555555556</v>
      </c>
      <c r="C134" s="129">
        <v>54</v>
      </c>
      <c r="D134" s="130">
        <v>32.700000000000003</v>
      </c>
      <c r="E134" s="129">
        <v>0</v>
      </c>
      <c r="F134" s="131">
        <v>137</v>
      </c>
      <c r="G134" s="132">
        <v>0</v>
      </c>
      <c r="H134" s="121">
        <v>212</v>
      </c>
      <c r="I134" s="149">
        <v>0</v>
      </c>
      <c r="J134" s="133">
        <f>H134*'GENERAL DATA'!$C$16*'GENERAL DATA'!$C$14*C134/100</f>
        <v>1.6059254399999998</v>
      </c>
    </row>
    <row r="135" spans="1:10" s="106" customFormat="1" ht="16.5" customHeight="1">
      <c r="A135" s="105"/>
      <c r="B135" s="128">
        <v>0.54097222222222197</v>
      </c>
      <c r="C135" s="129">
        <v>54.6</v>
      </c>
      <c r="D135" s="130">
        <v>32.6</v>
      </c>
      <c r="E135" s="129">
        <v>0</v>
      </c>
      <c r="F135" s="131">
        <v>131</v>
      </c>
      <c r="G135" s="132">
        <v>0</v>
      </c>
      <c r="H135" s="121">
        <v>200</v>
      </c>
      <c r="I135" s="149">
        <v>0.19999999999890861</v>
      </c>
      <c r="J135" s="133">
        <f>H135*'GENERAL DATA'!$C$16*'GENERAL DATA'!$C$14*C135/100</f>
        <v>1.5318576000000002</v>
      </c>
    </row>
    <row r="136" spans="1:10" s="106" customFormat="1" ht="16.5" customHeight="1">
      <c r="A136" s="105"/>
      <c r="B136" s="128">
        <v>0.58263888888888904</v>
      </c>
      <c r="C136" s="129">
        <v>55.1</v>
      </c>
      <c r="D136" s="130">
        <v>33.5</v>
      </c>
      <c r="E136" s="129">
        <v>0</v>
      </c>
      <c r="F136" s="131">
        <v>133</v>
      </c>
      <c r="G136" s="132">
        <v>0</v>
      </c>
      <c r="H136" s="121">
        <v>192</v>
      </c>
      <c r="I136" s="149">
        <v>0.1000000000003638</v>
      </c>
      <c r="J136" s="133">
        <f>H136*'GENERAL DATA'!$C$16*'GENERAL DATA'!$C$14*C136/100</f>
        <v>1.4840501759999998</v>
      </c>
    </row>
    <row r="137" spans="1:10" s="106" customFormat="1" ht="16.5" customHeight="1">
      <c r="A137" s="105"/>
      <c r="B137" s="128">
        <v>0.624305555555556</v>
      </c>
      <c r="C137" s="129">
        <v>55.4</v>
      </c>
      <c r="D137" s="130">
        <v>33.299999999999997</v>
      </c>
      <c r="E137" s="129">
        <v>0</v>
      </c>
      <c r="F137" s="131">
        <v>136</v>
      </c>
      <c r="G137" s="132">
        <v>0</v>
      </c>
      <c r="H137" s="121">
        <v>222</v>
      </c>
      <c r="I137" s="149">
        <v>6.9999999999708962E-2</v>
      </c>
      <c r="J137" s="133">
        <f>H137*'GENERAL DATA'!$C$16*'GENERAL DATA'!$C$14*C137/100</f>
        <v>1.7252756639999998</v>
      </c>
    </row>
    <row r="138" spans="1:10" s="106" customFormat="1" ht="16.5" customHeight="1">
      <c r="A138" s="105"/>
      <c r="B138" s="128">
        <v>0.66597222222222197</v>
      </c>
      <c r="C138" s="129">
        <v>55.3</v>
      </c>
      <c r="D138" s="130">
        <v>33.200000000000003</v>
      </c>
      <c r="E138" s="129">
        <v>0</v>
      </c>
      <c r="F138" s="131">
        <v>135</v>
      </c>
      <c r="G138" s="132">
        <v>0</v>
      </c>
      <c r="H138" s="121">
        <v>228</v>
      </c>
      <c r="I138" s="149">
        <v>7.999999999992724E-2</v>
      </c>
      <c r="J138" s="133">
        <f>H138*'GENERAL DATA'!$C$16*'GENERAL DATA'!$C$14*C138/100</f>
        <v>1.7687063519999997</v>
      </c>
    </row>
    <row r="139" spans="1:10" s="106" customFormat="1" ht="16.5" customHeight="1">
      <c r="A139" s="105"/>
      <c r="B139" s="128">
        <v>0.70763888888888904</v>
      </c>
      <c r="C139" s="129">
        <v>54.4</v>
      </c>
      <c r="D139" s="130">
        <v>33.563888888888897</v>
      </c>
      <c r="E139" s="129">
        <v>0</v>
      </c>
      <c r="F139" s="131">
        <v>136</v>
      </c>
      <c r="G139" s="132">
        <v>0</v>
      </c>
      <c r="H139" s="121">
        <v>226</v>
      </c>
      <c r="I139" s="149">
        <v>9.9999999999927203E-2</v>
      </c>
      <c r="J139" s="133">
        <f>H139*'GENERAL DATA'!$C$16*'GENERAL DATA'!$C$14*C139/100</f>
        <v>1.7246584319999996</v>
      </c>
    </row>
    <row r="140" spans="1:10" s="106" customFormat="1" ht="16.5" customHeight="1">
      <c r="A140" s="105"/>
      <c r="B140" s="128">
        <v>0.749305555555556</v>
      </c>
      <c r="C140" s="129">
        <v>54.5</v>
      </c>
      <c r="D140" s="130">
        <v>33.6388888888889</v>
      </c>
      <c r="E140" s="129">
        <v>0</v>
      </c>
      <c r="F140" s="131">
        <v>135</v>
      </c>
      <c r="G140" s="132">
        <v>0</v>
      </c>
      <c r="H140" s="121">
        <v>230</v>
      </c>
      <c r="I140" s="149">
        <v>6.9999999999708962E-2</v>
      </c>
      <c r="J140" s="133">
        <f>H140*'GENERAL DATA'!$C$16*'GENERAL DATA'!$C$14*C140/100</f>
        <v>1.7584097999999999</v>
      </c>
    </row>
    <row r="141" spans="1:10" s="106" customFormat="1" ht="16.5" customHeight="1">
      <c r="A141" s="105"/>
      <c r="B141" s="128">
        <v>0.79097222222222197</v>
      </c>
      <c r="C141" s="129">
        <v>54.1</v>
      </c>
      <c r="D141" s="130">
        <v>33.5</v>
      </c>
      <c r="E141" s="129">
        <v>0</v>
      </c>
      <c r="F141" s="131">
        <v>134</v>
      </c>
      <c r="G141" s="132">
        <v>0</v>
      </c>
      <c r="H141" s="121">
        <v>174</v>
      </c>
      <c r="I141" s="149">
        <v>0.13000000000058201</v>
      </c>
      <c r="J141" s="133">
        <f>H141*'GENERAL DATA'!$C$16*'GENERAL DATA'!$C$14*C141/100</f>
        <v>1.3205117520000003</v>
      </c>
    </row>
    <row r="142" spans="1:10" s="106" customFormat="1" ht="16.5" customHeight="1">
      <c r="A142" s="105"/>
      <c r="B142" s="128">
        <v>0.83263888888888904</v>
      </c>
      <c r="C142" s="129">
        <v>54.7</v>
      </c>
      <c r="D142" s="130">
        <v>33.700000000000003</v>
      </c>
      <c r="E142" s="129">
        <v>0</v>
      </c>
      <c r="F142" s="131">
        <v>133</v>
      </c>
      <c r="G142" s="132">
        <v>0</v>
      </c>
      <c r="H142" s="121">
        <v>146</v>
      </c>
      <c r="I142" s="149">
        <v>0.17000000000007276</v>
      </c>
      <c r="J142" s="133">
        <f>H142*'GENERAL DATA'!$C$16*'GENERAL DATA'!$C$14*C142/100</f>
        <v>1.1203041360000001</v>
      </c>
    </row>
    <row r="143" spans="1:10" s="106" customFormat="1" ht="16.5" customHeight="1">
      <c r="A143" s="105"/>
      <c r="B143" s="128">
        <v>0.874305555555556</v>
      </c>
      <c r="C143" s="129">
        <v>55.7</v>
      </c>
      <c r="D143" s="130">
        <v>33.5</v>
      </c>
      <c r="E143" s="129">
        <v>0</v>
      </c>
      <c r="F143" s="131">
        <v>136</v>
      </c>
      <c r="G143" s="132">
        <v>0</v>
      </c>
      <c r="H143" s="121">
        <v>144</v>
      </c>
      <c r="I143" s="149">
        <v>0.2000000000007276</v>
      </c>
      <c r="J143" s="133">
        <f>H143*'GENERAL DATA'!$C$16*'GENERAL DATA'!$C$14*C143/100</f>
        <v>1.125157824</v>
      </c>
    </row>
    <row r="144" spans="1:10" s="106" customFormat="1" ht="16.5" customHeight="1">
      <c r="A144" s="105"/>
      <c r="B144" s="128">
        <v>0.91597222222222197</v>
      </c>
      <c r="C144" s="129">
        <v>55.5</v>
      </c>
      <c r="D144" s="130">
        <v>33.5</v>
      </c>
      <c r="E144" s="129">
        <v>0</v>
      </c>
      <c r="F144" s="131">
        <v>135</v>
      </c>
      <c r="G144" s="132">
        <v>0</v>
      </c>
      <c r="H144" s="121">
        <v>144</v>
      </c>
      <c r="I144" s="149">
        <v>0.18999999999869033</v>
      </c>
      <c r="J144" s="133">
        <f>H144*'GENERAL DATA'!$C$16*'GENERAL DATA'!$C$14*C144/100</f>
        <v>1.12111776</v>
      </c>
    </row>
    <row r="145" spans="1:14" s="106" customFormat="1" ht="16.5" customHeight="1">
      <c r="A145" s="105"/>
      <c r="B145" s="128">
        <v>0.95763888888888904</v>
      </c>
      <c r="C145" s="129">
        <v>55.4</v>
      </c>
      <c r="D145" s="130">
        <v>33.299999999999997</v>
      </c>
      <c r="E145" s="129">
        <v>0</v>
      </c>
      <c r="F145" s="131">
        <v>139</v>
      </c>
      <c r="G145" s="132">
        <v>0</v>
      </c>
      <c r="H145" s="121">
        <v>142</v>
      </c>
      <c r="I145" s="149">
        <v>2.0000000000436557E-2</v>
      </c>
      <c r="J145" s="133">
        <f>H145*'GENERAL DATA'!$C$16*'GENERAL DATA'!$C$14*C145/100</f>
        <v>1.103554704</v>
      </c>
    </row>
    <row r="146" spans="1:14" s="106" customFormat="1" ht="16.5" customHeight="1">
      <c r="A146" s="105"/>
      <c r="B146" s="128">
        <v>0.999305555555556</v>
      </c>
      <c r="C146" s="129">
        <v>54.9</v>
      </c>
      <c r="D146" s="130">
        <v>33.6388888888889</v>
      </c>
      <c r="E146" s="129">
        <v>0</v>
      </c>
      <c r="F146" s="131">
        <v>142</v>
      </c>
      <c r="G146" s="132">
        <v>0</v>
      </c>
      <c r="H146" s="121">
        <v>146</v>
      </c>
      <c r="I146" s="149">
        <v>0</v>
      </c>
      <c r="J146" s="133">
        <f>H146*'GENERAL DATA'!$C$16*'GENERAL DATA'!$C$14*C146/100</f>
        <v>1.1244003119999999</v>
      </c>
      <c r="L146" s="137"/>
      <c r="N146" s="138"/>
    </row>
    <row r="147" spans="1:14" s="106" customFormat="1" ht="16.5" customHeight="1">
      <c r="A147" s="105">
        <v>40906</v>
      </c>
      <c r="B147" s="128">
        <v>4.0972222222222222E-2</v>
      </c>
      <c r="C147" s="129">
        <v>55.1</v>
      </c>
      <c r="D147" s="130">
        <v>33.5</v>
      </c>
      <c r="E147" s="129">
        <v>0</v>
      </c>
      <c r="F147" s="131">
        <v>144</v>
      </c>
      <c r="G147" s="132">
        <v>0</v>
      </c>
      <c r="H147" s="121">
        <v>144</v>
      </c>
      <c r="I147" s="149">
        <v>0</v>
      </c>
      <c r="J147" s="133">
        <f>H147*'GENERAL DATA'!$C$16*'GENERAL DATA'!$C$14*C147/100</f>
        <v>1.1130376320000002</v>
      </c>
      <c r="L147" s="134"/>
      <c r="M147" s="135"/>
      <c r="N147" s="136"/>
    </row>
    <row r="148" spans="1:14" s="106" customFormat="1" ht="16.5" customHeight="1">
      <c r="A148" s="105"/>
      <c r="B148" s="128">
        <v>8.2638888888888901E-2</v>
      </c>
      <c r="C148" s="129">
        <v>55.5</v>
      </c>
      <c r="D148" s="130">
        <v>33.700000000000003</v>
      </c>
      <c r="E148" s="129">
        <v>0</v>
      </c>
      <c r="F148" s="131">
        <v>141</v>
      </c>
      <c r="G148" s="132">
        <v>0</v>
      </c>
      <c r="H148" s="121">
        <v>146</v>
      </c>
      <c r="I148" s="149">
        <v>0</v>
      </c>
      <c r="J148" s="133">
        <f>H148*'GENERAL DATA'!$C$16*'GENERAL DATA'!$C$14*C148/100</f>
        <v>1.1366888399999999</v>
      </c>
    </row>
    <row r="149" spans="1:14" s="106" customFormat="1" ht="16.5" customHeight="1">
      <c r="A149" s="105"/>
      <c r="B149" s="128">
        <v>0.124305555555556</v>
      </c>
      <c r="C149" s="129">
        <v>55.9</v>
      </c>
      <c r="D149" s="130">
        <v>33.5</v>
      </c>
      <c r="E149" s="129">
        <v>0</v>
      </c>
      <c r="F149" s="131">
        <v>130</v>
      </c>
      <c r="G149" s="132">
        <v>0</v>
      </c>
      <c r="H149" s="121">
        <v>144</v>
      </c>
      <c r="I149" s="149">
        <v>0</v>
      </c>
      <c r="J149" s="133">
        <f>H149*'GENERAL DATA'!$C$16*'GENERAL DATA'!$C$14*C149/100</f>
        <v>1.129197888</v>
      </c>
    </row>
    <row r="150" spans="1:14" s="106" customFormat="1" ht="16.5" customHeight="1">
      <c r="A150" s="105"/>
      <c r="B150" s="128">
        <v>0.16597222222222199</v>
      </c>
      <c r="C150" s="129">
        <v>55.6</v>
      </c>
      <c r="D150" s="130">
        <v>33.5</v>
      </c>
      <c r="E150" s="129">
        <v>0</v>
      </c>
      <c r="F150" s="131">
        <v>137</v>
      </c>
      <c r="G150" s="132">
        <v>0</v>
      </c>
      <c r="H150" s="121">
        <v>148</v>
      </c>
      <c r="I150" s="149">
        <v>0</v>
      </c>
      <c r="J150" s="133">
        <f>H150*'GENERAL DATA'!$C$16*'GENERAL DATA'!$C$14*C150/100</f>
        <v>1.1543360639999998</v>
      </c>
    </row>
    <row r="151" spans="1:14" s="106" customFormat="1" ht="16.5" customHeight="1">
      <c r="A151" s="105"/>
      <c r="B151" s="128">
        <v>0.20763888888888901</v>
      </c>
      <c r="C151" s="129">
        <v>56.1</v>
      </c>
      <c r="D151" s="130">
        <v>33.299999999999997</v>
      </c>
      <c r="E151" s="129">
        <v>0</v>
      </c>
      <c r="F151" s="131">
        <v>131</v>
      </c>
      <c r="G151" s="132">
        <v>0</v>
      </c>
      <c r="H151" s="121">
        <v>146</v>
      </c>
      <c r="I151" s="149">
        <v>0</v>
      </c>
      <c r="J151" s="133">
        <f>H151*'GENERAL DATA'!$C$16*'GENERAL DATA'!$C$14*C151/100</f>
        <v>1.1489773679999999</v>
      </c>
    </row>
    <row r="152" spans="1:14" s="106" customFormat="1" ht="16.5" customHeight="1">
      <c r="A152" s="105"/>
      <c r="B152" s="128">
        <v>0.249305555555556</v>
      </c>
      <c r="C152" s="129">
        <v>55.8</v>
      </c>
      <c r="D152" s="130">
        <v>32.799999999999997</v>
      </c>
      <c r="E152" s="129">
        <v>0</v>
      </c>
      <c r="F152" s="131">
        <v>139</v>
      </c>
      <c r="G152" s="132">
        <v>0</v>
      </c>
      <c r="H152" s="121">
        <v>146</v>
      </c>
      <c r="I152" s="149">
        <v>2.0000000000436557E-2</v>
      </c>
      <c r="J152" s="133">
        <f>H152*'GENERAL DATA'!$C$16*'GENERAL DATA'!$C$14*C152/100</f>
        <v>1.1428331039999999</v>
      </c>
    </row>
    <row r="153" spans="1:14" s="106" customFormat="1" ht="16.5" customHeight="1">
      <c r="A153" s="105"/>
      <c r="B153" s="128">
        <v>0.29097222222222202</v>
      </c>
      <c r="C153" s="129">
        <v>54.9</v>
      </c>
      <c r="D153" s="130">
        <v>32.799999999999997</v>
      </c>
      <c r="E153" s="129">
        <v>0</v>
      </c>
      <c r="F153" s="131">
        <v>142</v>
      </c>
      <c r="G153" s="132">
        <v>0</v>
      </c>
      <c r="H153" s="121">
        <v>144</v>
      </c>
      <c r="I153" s="149">
        <v>0.1000000000003638</v>
      </c>
      <c r="J153" s="133">
        <f>H153*'GENERAL DATA'!$C$16*'GENERAL DATA'!$C$14*C153/100</f>
        <v>1.1089975680000002</v>
      </c>
    </row>
    <row r="154" spans="1:14" s="106" customFormat="1" ht="16.5" customHeight="1">
      <c r="A154" s="105"/>
      <c r="B154" s="128">
        <v>0.33263888888888898</v>
      </c>
      <c r="C154" s="129">
        <v>56.6</v>
      </c>
      <c r="D154" s="130">
        <v>32.700000000000003</v>
      </c>
      <c r="E154" s="129">
        <v>0</v>
      </c>
      <c r="F154" s="131">
        <v>144</v>
      </c>
      <c r="G154" s="132">
        <v>0</v>
      </c>
      <c r="H154" s="121">
        <v>146</v>
      </c>
      <c r="I154" s="149">
        <v>0.12999999999919964</v>
      </c>
      <c r="J154" s="133">
        <f>H154*'GENERAL DATA'!$C$16*'GENERAL DATA'!$C$14*C154/100</f>
        <v>1.159217808</v>
      </c>
    </row>
    <row r="155" spans="1:14" s="106" customFormat="1" ht="16.5" customHeight="1">
      <c r="A155" s="105"/>
      <c r="B155" s="128">
        <v>0.374305555555556</v>
      </c>
      <c r="C155" s="129">
        <v>56.9</v>
      </c>
      <c r="D155" s="130">
        <v>32.700000000000003</v>
      </c>
      <c r="E155" s="129">
        <v>0</v>
      </c>
      <c r="F155" s="131">
        <v>141</v>
      </c>
      <c r="G155" s="132">
        <v>0</v>
      </c>
      <c r="H155" s="121">
        <v>146</v>
      </c>
      <c r="I155" s="149">
        <v>0.1000000000003638</v>
      </c>
      <c r="J155" s="133">
        <f>H155*'GENERAL DATA'!$C$16*'GENERAL DATA'!$C$14*C155/100</f>
        <v>1.165362072</v>
      </c>
    </row>
    <row r="156" spans="1:14" s="106" customFormat="1" ht="16.5" customHeight="1">
      <c r="A156" s="105"/>
      <c r="B156" s="128">
        <v>0.41597222222222202</v>
      </c>
      <c r="C156" s="129">
        <v>56.7</v>
      </c>
      <c r="D156" s="130">
        <v>32.6</v>
      </c>
      <c r="E156" s="129">
        <v>0</v>
      </c>
      <c r="F156" s="131">
        <v>130</v>
      </c>
      <c r="G156" s="132">
        <v>0</v>
      </c>
      <c r="H156" s="121">
        <v>162</v>
      </c>
      <c r="I156" s="149">
        <v>0.12999999999919964</v>
      </c>
      <c r="J156" s="133">
        <f>H156*'GENERAL DATA'!$C$16*'GENERAL DATA'!$C$14*C156/100</f>
        <v>1.2885279119999999</v>
      </c>
    </row>
    <row r="157" spans="1:14" s="106" customFormat="1" ht="16.5" customHeight="1">
      <c r="A157" s="105"/>
      <c r="B157" s="128">
        <v>0.45763888888888898</v>
      </c>
      <c r="C157" s="129">
        <v>56.6</v>
      </c>
      <c r="D157" s="130">
        <v>33.700000000000003</v>
      </c>
      <c r="E157" s="129">
        <v>0</v>
      </c>
      <c r="F157" s="131">
        <v>137</v>
      </c>
      <c r="G157" s="132">
        <v>0</v>
      </c>
      <c r="H157" s="121">
        <v>298</v>
      </c>
      <c r="I157" s="149">
        <v>0.26000000000021828</v>
      </c>
      <c r="J157" s="133">
        <f>H157*'GENERAL DATA'!$C$16*'GENERAL DATA'!$C$14*C157/100</f>
        <v>2.3660747039999999</v>
      </c>
    </row>
    <row r="158" spans="1:14" s="106" customFormat="1" ht="16.5" customHeight="1">
      <c r="A158" s="105"/>
      <c r="B158" s="128">
        <v>0.499305555555556</v>
      </c>
      <c r="C158" s="129">
        <v>57.8</v>
      </c>
      <c r="D158" s="130">
        <v>33.5</v>
      </c>
      <c r="E158" s="129">
        <v>0</v>
      </c>
      <c r="F158" s="131">
        <v>141</v>
      </c>
      <c r="G158" s="132">
        <v>0</v>
      </c>
      <c r="H158" s="121">
        <v>412</v>
      </c>
      <c r="I158" s="149">
        <v>0.30999999999949068</v>
      </c>
      <c r="J158" s="133">
        <f>H158*'GENERAL DATA'!$C$16*'GENERAL DATA'!$C$14*C158/100</f>
        <v>3.3405718079999995</v>
      </c>
    </row>
    <row r="159" spans="1:14" s="106" customFormat="1" ht="16.5" customHeight="1">
      <c r="A159" s="105"/>
      <c r="B159" s="128">
        <v>0.54097222222222197</v>
      </c>
      <c r="C159" s="129">
        <v>57.6</v>
      </c>
      <c r="D159" s="130">
        <v>33.5</v>
      </c>
      <c r="E159" s="129">
        <v>0</v>
      </c>
      <c r="F159" s="131">
        <v>142</v>
      </c>
      <c r="G159" s="132">
        <v>0</v>
      </c>
      <c r="H159" s="121">
        <v>418</v>
      </c>
      <c r="I159" s="149">
        <v>0.23000000000138243</v>
      </c>
      <c r="J159" s="133">
        <f>H159*'GENERAL DATA'!$C$16*'GENERAL DATA'!$C$14*C159/100</f>
        <v>3.3774935039999998</v>
      </c>
    </row>
    <row r="160" spans="1:14" s="106" customFormat="1" ht="16.5" customHeight="1">
      <c r="A160" s="105"/>
      <c r="B160" s="128">
        <v>0.58263888888888904</v>
      </c>
      <c r="C160" s="129">
        <v>58.3</v>
      </c>
      <c r="D160" s="130">
        <v>33.299999999999997</v>
      </c>
      <c r="E160" s="129">
        <v>0</v>
      </c>
      <c r="F160" s="131">
        <v>144</v>
      </c>
      <c r="G160" s="132">
        <v>0</v>
      </c>
      <c r="H160" s="121">
        <v>370</v>
      </c>
      <c r="I160" s="149">
        <v>0.21999999999934516</v>
      </c>
      <c r="J160" s="133">
        <f>H160*'GENERAL DATA'!$C$16*'GENERAL DATA'!$C$14*C160/100</f>
        <v>3.02597988</v>
      </c>
    </row>
    <row r="161" spans="1:12" s="106" customFormat="1" ht="16.5" customHeight="1">
      <c r="A161" s="105"/>
      <c r="B161" s="128">
        <v>0.624305555555556</v>
      </c>
      <c r="C161" s="129">
        <v>58.7</v>
      </c>
      <c r="D161" s="130">
        <v>32.799999999999997</v>
      </c>
      <c r="E161" s="129">
        <v>0</v>
      </c>
      <c r="F161" s="131">
        <v>145</v>
      </c>
      <c r="G161" s="132">
        <v>0</v>
      </c>
      <c r="H161" s="121">
        <v>416</v>
      </c>
      <c r="I161" s="149">
        <v>0.2000000000007276</v>
      </c>
      <c r="J161" s="133">
        <f>H161*'GENERAL DATA'!$C$16*'GENERAL DATA'!$C$14*C161/100</f>
        <v>3.4255253759999995</v>
      </c>
    </row>
    <row r="162" spans="1:12" s="106" customFormat="1" ht="16.5" customHeight="1">
      <c r="A162" s="105"/>
      <c r="B162" s="128">
        <v>0.66597222222222197</v>
      </c>
      <c r="C162" s="129">
        <v>58.3</v>
      </c>
      <c r="D162" s="130">
        <v>32.799999999999997</v>
      </c>
      <c r="E162" s="129">
        <v>0</v>
      </c>
      <c r="F162" s="131">
        <v>143</v>
      </c>
      <c r="G162" s="132">
        <v>0</v>
      </c>
      <c r="H162" s="121">
        <v>422</v>
      </c>
      <c r="I162" s="149">
        <v>0.26000000000021828</v>
      </c>
      <c r="J162" s="133">
        <f>H162*'GENERAL DATA'!$C$16*'GENERAL DATA'!$C$14*C162/100</f>
        <v>3.451252728</v>
      </c>
    </row>
    <row r="163" spans="1:12" s="106" customFormat="1" ht="16.5" customHeight="1">
      <c r="A163" s="105"/>
      <c r="B163" s="128">
        <v>0.70763888888888904</v>
      </c>
      <c r="C163" s="129">
        <v>58.7</v>
      </c>
      <c r="D163" s="130">
        <v>32.700000000000003</v>
      </c>
      <c r="E163" s="129">
        <v>0</v>
      </c>
      <c r="F163" s="131">
        <v>145</v>
      </c>
      <c r="G163" s="132">
        <v>0</v>
      </c>
      <c r="H163" s="121">
        <v>472</v>
      </c>
      <c r="I163" s="149">
        <v>0.31999999999970896</v>
      </c>
      <c r="J163" s="133">
        <f>H163*'GENERAL DATA'!$C$16*'GENERAL DATA'!$C$14*C163/100</f>
        <v>3.8866537920000002</v>
      </c>
    </row>
    <row r="164" spans="1:12" s="106" customFormat="1" ht="16.5" customHeight="1">
      <c r="A164" s="105"/>
      <c r="B164" s="128">
        <v>0.749305555555556</v>
      </c>
      <c r="C164" s="129">
        <v>58.8</v>
      </c>
      <c r="D164" s="130">
        <v>32.700000000000003</v>
      </c>
      <c r="E164" s="129">
        <v>0</v>
      </c>
      <c r="F164" s="131">
        <v>146</v>
      </c>
      <c r="G164" s="132">
        <v>0</v>
      </c>
      <c r="H164" s="121">
        <v>410</v>
      </c>
      <c r="I164" s="149">
        <v>0.31999999999970896</v>
      </c>
      <c r="J164" s="133">
        <f>H164*'GENERAL DATA'!$C$16*'GENERAL DATA'!$C$14*C164/100</f>
        <v>3.3818702399999996</v>
      </c>
    </row>
    <row r="165" spans="1:12" s="106" customFormat="1" ht="16.5" customHeight="1">
      <c r="A165" s="105"/>
      <c r="B165" s="128">
        <v>0.79097222222222197</v>
      </c>
      <c r="C165" s="129">
        <v>58.6</v>
      </c>
      <c r="D165" s="130">
        <v>32.6</v>
      </c>
      <c r="E165" s="129">
        <v>0</v>
      </c>
      <c r="F165" s="131">
        <v>148</v>
      </c>
      <c r="G165" s="132">
        <v>0</v>
      </c>
      <c r="H165" s="121">
        <v>0</v>
      </c>
      <c r="I165" s="149">
        <v>0</v>
      </c>
      <c r="J165" s="133">
        <f>H165*'GENERAL DATA'!$C$16*'GENERAL DATA'!$C$14*C165/100</f>
        <v>0</v>
      </c>
    </row>
    <row r="166" spans="1:12" s="106" customFormat="1" ht="16.5" customHeight="1">
      <c r="A166" s="105"/>
      <c r="B166" s="128">
        <v>0.83263888888888904</v>
      </c>
      <c r="C166" s="129">
        <v>58.6</v>
      </c>
      <c r="D166" s="130">
        <v>32.4</v>
      </c>
      <c r="E166" s="129">
        <v>0</v>
      </c>
      <c r="F166" s="131">
        <v>150</v>
      </c>
      <c r="G166" s="132">
        <v>0</v>
      </c>
      <c r="H166" s="121">
        <v>0</v>
      </c>
      <c r="I166" s="149">
        <v>0</v>
      </c>
      <c r="J166" s="133">
        <f>H166*'GENERAL DATA'!$C$16*'GENERAL DATA'!$C$14*C166/100</f>
        <v>0</v>
      </c>
    </row>
    <row r="167" spans="1:12" s="106" customFormat="1" ht="16.5" customHeight="1">
      <c r="A167" s="105"/>
      <c r="B167" s="128">
        <v>0.874305555555556</v>
      </c>
      <c r="C167" s="129">
        <v>58.4</v>
      </c>
      <c r="D167" s="130">
        <v>32.4</v>
      </c>
      <c r="E167" s="129">
        <v>0</v>
      </c>
      <c r="F167" s="131">
        <v>153</v>
      </c>
      <c r="G167" s="132">
        <v>0</v>
      </c>
      <c r="H167" s="121">
        <v>0</v>
      </c>
      <c r="I167" s="149">
        <v>0</v>
      </c>
      <c r="J167" s="133">
        <f>H167*'GENERAL DATA'!$C$16*'GENERAL DATA'!$C$14*C167/100</f>
        <v>0</v>
      </c>
    </row>
    <row r="168" spans="1:12" s="106" customFormat="1" ht="16.5" customHeight="1">
      <c r="A168" s="105"/>
      <c r="B168" s="128">
        <v>0.91597222222222197</v>
      </c>
      <c r="C168" s="129">
        <v>58.2</v>
      </c>
      <c r="D168" s="130">
        <v>32.200000000000003</v>
      </c>
      <c r="E168" s="129">
        <v>0</v>
      </c>
      <c r="F168" s="131">
        <v>155</v>
      </c>
      <c r="G168" s="132">
        <v>0</v>
      </c>
      <c r="H168" s="121">
        <v>0</v>
      </c>
      <c r="I168" s="149">
        <v>0</v>
      </c>
      <c r="J168" s="133">
        <f>H168*'GENERAL DATA'!$C$16*'GENERAL DATA'!$C$14*C168/100</f>
        <v>0</v>
      </c>
    </row>
    <row r="169" spans="1:12" s="106" customFormat="1" ht="16.5" customHeight="1">
      <c r="A169" s="105"/>
      <c r="B169" s="128">
        <v>0.95763888888888904</v>
      </c>
      <c r="C169" s="129">
        <v>58.3</v>
      </c>
      <c r="D169" s="130">
        <v>32.4</v>
      </c>
      <c r="E169" s="129">
        <v>0</v>
      </c>
      <c r="F169" s="131">
        <v>155</v>
      </c>
      <c r="G169" s="132">
        <v>0</v>
      </c>
      <c r="H169" s="121">
        <v>0</v>
      </c>
      <c r="I169" s="149">
        <v>0</v>
      </c>
      <c r="J169" s="133">
        <f>H169*'GENERAL DATA'!$C$16*'GENERAL DATA'!$C$14*C169/100</f>
        <v>0</v>
      </c>
    </row>
    <row r="170" spans="1:12" s="106" customFormat="1" ht="16.5" customHeight="1">
      <c r="A170" s="105"/>
      <c r="B170" s="128">
        <v>0.999305555555556</v>
      </c>
      <c r="C170" s="129">
        <v>58.4</v>
      </c>
      <c r="D170" s="130">
        <v>32.200000000000003</v>
      </c>
      <c r="E170" s="129">
        <v>0</v>
      </c>
      <c r="F170" s="131">
        <v>153</v>
      </c>
      <c r="G170" s="132">
        <v>0</v>
      </c>
      <c r="H170" s="121">
        <v>0</v>
      </c>
      <c r="I170" s="149">
        <v>0</v>
      </c>
      <c r="J170" s="133">
        <f>H170*'GENERAL DATA'!$C$16*'GENERAL DATA'!$C$14*C170/100</f>
        <v>0</v>
      </c>
      <c r="L170" s="137"/>
    </row>
    <row r="171" spans="1:12" s="106" customFormat="1" ht="16.5" customHeight="1">
      <c r="A171" s="105">
        <v>40907</v>
      </c>
      <c r="B171" s="128">
        <v>1.04097222222222</v>
      </c>
      <c r="C171" s="129">
        <v>58.1</v>
      </c>
      <c r="D171" s="130">
        <v>32.1</v>
      </c>
      <c r="E171" s="129">
        <v>0</v>
      </c>
      <c r="F171" s="131">
        <v>154</v>
      </c>
      <c r="G171" s="132">
        <v>0</v>
      </c>
      <c r="H171" s="121">
        <v>0</v>
      </c>
      <c r="I171" s="149">
        <v>0</v>
      </c>
      <c r="J171" s="133">
        <f>H171*'GENERAL DATA'!$C$16*'GENERAL DATA'!$C$14*C171/100</f>
        <v>0</v>
      </c>
    </row>
    <row r="172" spans="1:12" s="106" customFormat="1" ht="16.5" customHeight="1">
      <c r="A172" s="105"/>
      <c r="B172" s="128">
        <v>1.08263888888889</v>
      </c>
      <c r="C172" s="129">
        <v>58.5</v>
      </c>
      <c r="D172" s="130">
        <v>32.299999999999997</v>
      </c>
      <c r="E172" s="129">
        <v>0</v>
      </c>
      <c r="F172" s="131">
        <v>153</v>
      </c>
      <c r="G172" s="132">
        <v>0</v>
      </c>
      <c r="H172" s="121">
        <v>0</v>
      </c>
      <c r="I172" s="149">
        <v>0</v>
      </c>
      <c r="J172" s="133">
        <f>H172*'GENERAL DATA'!$C$16*'GENERAL DATA'!$C$14*C172/100</f>
        <v>0</v>
      </c>
    </row>
    <row r="173" spans="1:12" s="106" customFormat="1" ht="16.5" customHeight="1">
      <c r="A173" s="105"/>
      <c r="B173" s="128">
        <v>1.1243055555555499</v>
      </c>
      <c r="C173" s="129">
        <v>58</v>
      </c>
      <c r="D173" s="130">
        <v>32.4</v>
      </c>
      <c r="E173" s="129">
        <v>0</v>
      </c>
      <c r="F173" s="131">
        <v>152</v>
      </c>
      <c r="G173" s="132">
        <v>0</v>
      </c>
      <c r="H173" s="121">
        <v>0</v>
      </c>
      <c r="I173" s="149">
        <v>0</v>
      </c>
      <c r="J173" s="133">
        <f>H173*'GENERAL DATA'!$C$16*'GENERAL DATA'!$C$14*C173/100</f>
        <v>0</v>
      </c>
    </row>
    <row r="174" spans="1:12" s="106" customFormat="1" ht="16.5" customHeight="1">
      <c r="A174" s="105"/>
      <c r="B174" s="128">
        <v>1.16597222222222</v>
      </c>
      <c r="C174" s="129">
        <v>58.2</v>
      </c>
      <c r="D174" s="130">
        <v>32.4</v>
      </c>
      <c r="E174" s="129">
        <v>0</v>
      </c>
      <c r="F174" s="131">
        <v>150</v>
      </c>
      <c r="G174" s="132">
        <v>0</v>
      </c>
      <c r="H174" s="121">
        <v>0</v>
      </c>
      <c r="I174" s="149">
        <v>0</v>
      </c>
      <c r="J174" s="133">
        <f>H174*'GENERAL DATA'!$C$16*'GENERAL DATA'!$C$14*C174/100</f>
        <v>0</v>
      </c>
    </row>
    <row r="175" spans="1:12" s="106" customFormat="1" ht="16.5" customHeight="1">
      <c r="A175" s="105"/>
      <c r="B175" s="128">
        <v>1.20763888888889</v>
      </c>
      <c r="C175" s="129">
        <v>58</v>
      </c>
      <c r="D175" s="130">
        <v>32.6</v>
      </c>
      <c r="E175" s="129">
        <v>0</v>
      </c>
      <c r="F175" s="131">
        <v>147</v>
      </c>
      <c r="G175" s="132">
        <v>0</v>
      </c>
      <c r="H175" s="121">
        <v>0</v>
      </c>
      <c r="I175" s="149">
        <v>0</v>
      </c>
      <c r="J175" s="133">
        <f>H175*'GENERAL DATA'!$C$16*'GENERAL DATA'!$C$14*C175/100</f>
        <v>0</v>
      </c>
    </row>
    <row r="176" spans="1:12" s="106" customFormat="1" ht="16.5" customHeight="1">
      <c r="A176" s="105"/>
      <c r="B176" s="128">
        <v>1.2493055555555499</v>
      </c>
      <c r="C176" s="129">
        <v>58</v>
      </c>
      <c r="D176" s="130">
        <v>32.9</v>
      </c>
      <c r="E176" s="129">
        <v>0</v>
      </c>
      <c r="F176" s="131">
        <v>146</v>
      </c>
      <c r="G176" s="132">
        <v>0</v>
      </c>
      <c r="H176" s="121">
        <v>0</v>
      </c>
      <c r="I176" s="149">
        <v>0</v>
      </c>
      <c r="J176" s="133">
        <f>H176*'GENERAL DATA'!$C$16*'GENERAL DATA'!$C$14*C176/100</f>
        <v>0</v>
      </c>
    </row>
    <row r="177" spans="1:10" s="106" customFormat="1" ht="16.5" customHeight="1">
      <c r="A177" s="105"/>
      <c r="B177" s="128">
        <v>1.29097222222222</v>
      </c>
      <c r="C177" s="129">
        <v>58.3</v>
      </c>
      <c r="D177" s="130">
        <v>32.9</v>
      </c>
      <c r="E177" s="129">
        <v>0</v>
      </c>
      <c r="F177" s="131">
        <v>144</v>
      </c>
      <c r="G177" s="132">
        <v>0</v>
      </c>
      <c r="H177" s="121">
        <v>0</v>
      </c>
      <c r="I177" s="149">
        <v>0</v>
      </c>
      <c r="J177" s="133">
        <f>H177*'GENERAL DATA'!$C$16*'GENERAL DATA'!$C$14*C177/100</f>
        <v>0</v>
      </c>
    </row>
    <row r="178" spans="1:10" s="106" customFormat="1" ht="16.5" customHeight="1">
      <c r="A178" s="105"/>
      <c r="B178" s="128">
        <v>1.33263888888889</v>
      </c>
      <c r="C178" s="129">
        <v>58.3</v>
      </c>
      <c r="D178" s="130">
        <v>32.799999999999997</v>
      </c>
      <c r="E178" s="129">
        <v>0</v>
      </c>
      <c r="F178" s="131">
        <v>146</v>
      </c>
      <c r="G178" s="132">
        <v>0</v>
      </c>
      <c r="H178" s="121">
        <v>0</v>
      </c>
      <c r="I178" s="149">
        <v>0</v>
      </c>
      <c r="J178" s="133">
        <f>H178*'GENERAL DATA'!$C$16*'GENERAL DATA'!$C$14*C178/100</f>
        <v>0</v>
      </c>
    </row>
    <row r="179" spans="1:10" s="106" customFormat="1" ht="16.5" customHeight="1">
      <c r="A179" s="105"/>
      <c r="B179" s="128">
        <v>1.3743055555555499</v>
      </c>
      <c r="C179" s="129">
        <v>58.3</v>
      </c>
      <c r="D179" s="130">
        <v>32.700000000000003</v>
      </c>
      <c r="E179" s="129">
        <v>0</v>
      </c>
      <c r="F179" s="131">
        <v>143</v>
      </c>
      <c r="G179" s="132">
        <v>0</v>
      </c>
      <c r="H179" s="121">
        <v>0</v>
      </c>
      <c r="I179" s="149">
        <v>0</v>
      </c>
      <c r="J179" s="133">
        <f>H179*'GENERAL DATA'!$C$16*'GENERAL DATA'!$C$14*C179/100</f>
        <v>0</v>
      </c>
    </row>
    <row r="180" spans="1:10" s="106" customFormat="1" ht="16.5" customHeight="1">
      <c r="A180" s="105"/>
      <c r="B180" s="128">
        <v>1.41597222222222</v>
      </c>
      <c r="C180" s="129">
        <v>58.1</v>
      </c>
      <c r="D180" s="130">
        <v>33.4</v>
      </c>
      <c r="E180" s="129">
        <v>0</v>
      </c>
      <c r="F180" s="131">
        <v>140</v>
      </c>
      <c r="G180" s="132">
        <v>0</v>
      </c>
      <c r="H180" s="121">
        <v>0</v>
      </c>
      <c r="I180" s="149">
        <v>0</v>
      </c>
      <c r="J180" s="133">
        <f>H180*'GENERAL DATA'!$C$16*'GENERAL DATA'!$C$14*C180/100</f>
        <v>0</v>
      </c>
    </row>
    <row r="181" spans="1:10" s="106" customFormat="1" ht="16.5" customHeight="1">
      <c r="A181" s="105"/>
      <c r="B181" s="128">
        <v>1.45763888888889</v>
      </c>
      <c r="C181" s="129">
        <v>58.1</v>
      </c>
      <c r="D181" s="130">
        <v>33.5</v>
      </c>
      <c r="E181" s="129">
        <v>0</v>
      </c>
      <c r="F181" s="131">
        <v>146</v>
      </c>
      <c r="G181" s="132">
        <v>0</v>
      </c>
      <c r="H181" s="121">
        <v>0</v>
      </c>
      <c r="I181" s="149">
        <v>0</v>
      </c>
      <c r="J181" s="133">
        <f>H181*'GENERAL DATA'!$C$16*'GENERAL DATA'!$C$14*C181/100</f>
        <v>0</v>
      </c>
    </row>
    <row r="182" spans="1:10" s="106" customFormat="1" ht="16.5" customHeight="1">
      <c r="A182" s="105"/>
      <c r="B182" s="128">
        <v>1.4993055555555499</v>
      </c>
      <c r="C182" s="129">
        <v>58</v>
      </c>
      <c r="D182" s="130">
        <v>33.6</v>
      </c>
      <c r="E182" s="129">
        <v>0</v>
      </c>
      <c r="F182" s="131">
        <v>145</v>
      </c>
      <c r="G182" s="132">
        <v>0</v>
      </c>
      <c r="H182" s="121">
        <v>0</v>
      </c>
      <c r="I182" s="149">
        <v>0</v>
      </c>
      <c r="J182" s="133">
        <f>H182*'GENERAL DATA'!$C$16*'GENERAL DATA'!$C$14*C182/100</f>
        <v>0</v>
      </c>
    </row>
    <row r="183" spans="1:10" s="106" customFormat="1" ht="16.5" customHeight="1">
      <c r="A183" s="105"/>
      <c r="B183" s="128">
        <v>1.54097222222222</v>
      </c>
      <c r="C183" s="129">
        <v>58.3</v>
      </c>
      <c r="D183" s="130">
        <v>33.6</v>
      </c>
      <c r="E183" s="129">
        <v>0</v>
      </c>
      <c r="F183" s="131">
        <v>147</v>
      </c>
      <c r="G183" s="132">
        <v>0</v>
      </c>
      <c r="H183" s="121">
        <v>0</v>
      </c>
      <c r="I183" s="149">
        <v>0</v>
      </c>
      <c r="J183" s="133">
        <f>H183*'GENERAL DATA'!$C$16*'GENERAL DATA'!$C$14*C183/100</f>
        <v>0</v>
      </c>
    </row>
    <row r="184" spans="1:10" s="106" customFormat="1" ht="16.5" customHeight="1">
      <c r="A184" s="105"/>
      <c r="B184" s="128">
        <v>1.58263888888889</v>
      </c>
      <c r="C184" s="129">
        <v>57.7</v>
      </c>
      <c r="D184" s="130">
        <v>33.5</v>
      </c>
      <c r="E184" s="129">
        <v>0</v>
      </c>
      <c r="F184" s="131">
        <v>148</v>
      </c>
      <c r="G184" s="132">
        <v>0</v>
      </c>
      <c r="H184" s="121">
        <v>0</v>
      </c>
      <c r="I184" s="149">
        <v>0</v>
      </c>
      <c r="J184" s="133">
        <f>H184*'GENERAL DATA'!$C$16*'GENERAL DATA'!$C$14*C184/100</f>
        <v>0</v>
      </c>
    </row>
    <row r="185" spans="1:10" s="106" customFormat="1" ht="16.5" customHeight="1">
      <c r="A185" s="105"/>
      <c r="B185" s="128">
        <v>1.6243055555555499</v>
      </c>
      <c r="C185" s="129">
        <v>58.1</v>
      </c>
      <c r="D185" s="130">
        <v>33.5</v>
      </c>
      <c r="E185" s="129">
        <v>0</v>
      </c>
      <c r="F185" s="131">
        <v>147</v>
      </c>
      <c r="G185" s="132">
        <v>0</v>
      </c>
      <c r="H185" s="121">
        <v>0</v>
      </c>
      <c r="I185" s="149">
        <v>0</v>
      </c>
      <c r="J185" s="133">
        <f>H185*'GENERAL DATA'!$C$16*'GENERAL DATA'!$C$14*C185/100</f>
        <v>0</v>
      </c>
    </row>
    <row r="186" spans="1:10" s="106" customFormat="1" ht="16.5" customHeight="1">
      <c r="A186" s="105"/>
      <c r="B186" s="128">
        <v>1.66597222222222</v>
      </c>
      <c r="C186" s="129">
        <v>57.9</v>
      </c>
      <c r="D186" s="130">
        <v>33.5</v>
      </c>
      <c r="E186" s="129">
        <v>0</v>
      </c>
      <c r="F186" s="131">
        <v>150</v>
      </c>
      <c r="G186" s="132">
        <v>0</v>
      </c>
      <c r="H186" s="121">
        <v>0</v>
      </c>
      <c r="I186" s="149">
        <v>0</v>
      </c>
      <c r="J186" s="133">
        <f>H186*'GENERAL DATA'!$C$16*'GENERAL DATA'!$C$14*C186/100</f>
        <v>0</v>
      </c>
    </row>
    <row r="187" spans="1:10" s="106" customFormat="1" ht="16.5" customHeight="1">
      <c r="A187" s="105"/>
      <c r="B187" s="128">
        <v>1.70763888888889</v>
      </c>
      <c r="C187" s="129">
        <v>57.6</v>
      </c>
      <c r="D187" s="130">
        <v>33.4</v>
      </c>
      <c r="E187" s="129">
        <v>0</v>
      </c>
      <c r="F187" s="131">
        <v>148</v>
      </c>
      <c r="G187" s="132">
        <v>0</v>
      </c>
      <c r="H187" s="121">
        <v>0</v>
      </c>
      <c r="I187" s="149">
        <v>0</v>
      </c>
      <c r="J187" s="133">
        <f>H187*'GENERAL DATA'!$C$16*'GENERAL DATA'!$C$14*C187/100</f>
        <v>0</v>
      </c>
    </row>
    <row r="188" spans="1:10" s="106" customFormat="1" ht="16.5" customHeight="1">
      <c r="A188" s="105"/>
      <c r="B188" s="128">
        <v>1.7493055555555499</v>
      </c>
      <c r="C188" s="129">
        <v>57.6</v>
      </c>
      <c r="D188" s="130">
        <v>33.5</v>
      </c>
      <c r="E188" s="129">
        <v>0</v>
      </c>
      <c r="F188" s="131">
        <v>150</v>
      </c>
      <c r="G188" s="132">
        <v>0</v>
      </c>
      <c r="H188" s="121">
        <v>0</v>
      </c>
      <c r="I188" s="149">
        <v>0</v>
      </c>
      <c r="J188" s="133">
        <f>H188*'GENERAL DATA'!$C$16*'GENERAL DATA'!$C$14*C188/100</f>
        <v>0</v>
      </c>
    </row>
    <row r="189" spans="1:10" s="106" customFormat="1" ht="16.5" customHeight="1">
      <c r="A189" s="105"/>
      <c r="B189" s="128">
        <v>1.79097222222222</v>
      </c>
      <c r="C189" s="129">
        <v>57.3</v>
      </c>
      <c r="D189" s="130">
        <v>33.4</v>
      </c>
      <c r="E189" s="129">
        <v>0</v>
      </c>
      <c r="F189" s="131">
        <v>151</v>
      </c>
      <c r="G189" s="132">
        <v>0</v>
      </c>
      <c r="H189" s="121">
        <v>0</v>
      </c>
      <c r="I189" s="149">
        <v>0</v>
      </c>
      <c r="J189" s="133">
        <f>H189*'GENERAL DATA'!$C$16*'GENERAL DATA'!$C$14*C189/100</f>
        <v>0</v>
      </c>
    </row>
    <row r="190" spans="1:10" s="106" customFormat="1" ht="16.5" customHeight="1">
      <c r="A190" s="105"/>
      <c r="B190" s="128">
        <v>1.83263888888889</v>
      </c>
      <c r="C190" s="129">
        <v>57.4</v>
      </c>
      <c r="D190" s="130">
        <v>33.6</v>
      </c>
      <c r="E190" s="129">
        <v>0</v>
      </c>
      <c r="F190" s="131">
        <v>150</v>
      </c>
      <c r="G190" s="132">
        <v>0</v>
      </c>
      <c r="H190" s="121">
        <v>0</v>
      </c>
      <c r="I190" s="149">
        <v>0</v>
      </c>
      <c r="J190" s="133">
        <f>H190*'GENERAL DATA'!$C$16*'GENERAL DATA'!$C$14*C190/100</f>
        <v>0</v>
      </c>
    </row>
    <row r="191" spans="1:10" s="106" customFormat="1" ht="16.5" customHeight="1">
      <c r="A191" s="105"/>
      <c r="B191" s="128">
        <v>1.8743055555555499</v>
      </c>
      <c r="C191" s="129">
        <v>57.3</v>
      </c>
      <c r="D191" s="130">
        <v>33.4</v>
      </c>
      <c r="E191" s="129">
        <v>0</v>
      </c>
      <c r="F191" s="131">
        <v>152</v>
      </c>
      <c r="G191" s="132">
        <v>0</v>
      </c>
      <c r="H191" s="121">
        <v>0</v>
      </c>
      <c r="I191" s="149">
        <v>0</v>
      </c>
      <c r="J191" s="133">
        <f>H191*'GENERAL DATA'!$C$16*'GENERAL DATA'!$C$14*C191/100</f>
        <v>0</v>
      </c>
    </row>
    <row r="192" spans="1:10" s="106" customFormat="1" ht="16.5" customHeight="1">
      <c r="A192" s="105"/>
      <c r="B192" s="128">
        <v>1.91597222222222</v>
      </c>
      <c r="C192" s="129">
        <v>57.1</v>
      </c>
      <c r="D192" s="130">
        <v>33.6</v>
      </c>
      <c r="E192" s="129">
        <v>0</v>
      </c>
      <c r="F192" s="131">
        <v>153</v>
      </c>
      <c r="G192" s="132">
        <v>0</v>
      </c>
      <c r="H192" s="121">
        <v>0</v>
      </c>
      <c r="I192" s="149">
        <v>0</v>
      </c>
      <c r="J192" s="133">
        <f>H192*'GENERAL DATA'!$C$16*'GENERAL DATA'!$C$14*C192/100</f>
        <v>0</v>
      </c>
    </row>
    <row r="193" spans="1:14" s="106" customFormat="1" ht="16.5" customHeight="1">
      <c r="A193" s="105"/>
      <c r="B193" s="128">
        <v>1.95763888888889</v>
      </c>
      <c r="C193" s="129">
        <v>56.6</v>
      </c>
      <c r="D193" s="130">
        <v>33.4</v>
      </c>
      <c r="E193" s="129">
        <v>0</v>
      </c>
      <c r="F193" s="131">
        <v>152</v>
      </c>
      <c r="G193" s="132">
        <v>0</v>
      </c>
      <c r="H193" s="121">
        <v>0</v>
      </c>
      <c r="I193" s="149">
        <v>0</v>
      </c>
      <c r="J193" s="133">
        <f>H193*'GENERAL DATA'!$C$16*'GENERAL DATA'!$C$14*C193/100</f>
        <v>0</v>
      </c>
    </row>
    <row r="194" spans="1:14" s="106" customFormat="1" ht="16.5" customHeight="1">
      <c r="A194" s="105"/>
      <c r="B194" s="128">
        <v>1.9993055555555499</v>
      </c>
      <c r="C194" s="129">
        <v>56.8</v>
      </c>
      <c r="D194" s="130">
        <v>33.5</v>
      </c>
      <c r="E194" s="129">
        <v>0</v>
      </c>
      <c r="F194" s="131">
        <v>152</v>
      </c>
      <c r="G194" s="132">
        <v>0</v>
      </c>
      <c r="H194" s="121">
        <v>0</v>
      </c>
      <c r="I194" s="149">
        <v>0</v>
      </c>
      <c r="J194" s="133">
        <f>H194*'GENERAL DATA'!$C$16*'GENERAL DATA'!$C$14*C194/100</f>
        <v>0</v>
      </c>
      <c r="L194" s="137"/>
      <c r="N194" s="138"/>
    </row>
    <row r="195" spans="1:14" s="106" customFormat="1" ht="16.5" customHeight="1">
      <c r="A195" s="105">
        <v>40908</v>
      </c>
      <c r="B195" s="128">
        <v>1.04097222222222</v>
      </c>
      <c r="C195" s="129">
        <v>56.8</v>
      </c>
      <c r="D195" s="130">
        <v>33.299999999999997</v>
      </c>
      <c r="E195" s="129">
        <v>0</v>
      </c>
      <c r="F195" s="131">
        <v>154</v>
      </c>
      <c r="G195" s="132">
        <v>0</v>
      </c>
      <c r="H195" s="121">
        <v>0</v>
      </c>
      <c r="I195" s="149">
        <v>0</v>
      </c>
      <c r="J195" s="133">
        <f>H195*'GENERAL DATA'!$C$16*'GENERAL DATA'!$C$14*C195/100</f>
        <v>0</v>
      </c>
    </row>
    <row r="196" spans="1:14" s="106" customFormat="1" ht="16.5" customHeight="1">
      <c r="A196" s="105"/>
      <c r="B196" s="128">
        <v>1.08263888888889</v>
      </c>
      <c r="C196" s="129">
        <v>56.7</v>
      </c>
      <c r="D196" s="130">
        <v>33.5</v>
      </c>
      <c r="E196" s="129">
        <v>0</v>
      </c>
      <c r="F196" s="131">
        <v>151</v>
      </c>
      <c r="G196" s="132">
        <v>0</v>
      </c>
      <c r="H196" s="121">
        <v>0</v>
      </c>
      <c r="I196" s="149">
        <v>0</v>
      </c>
      <c r="J196" s="133">
        <f>H196*'GENERAL DATA'!$C$16*'GENERAL DATA'!$C$14*C196/100</f>
        <v>0</v>
      </c>
    </row>
    <row r="197" spans="1:14" s="106" customFormat="1" ht="16.5" customHeight="1">
      <c r="A197" s="105"/>
      <c r="B197" s="128">
        <v>1.1243055555555499</v>
      </c>
      <c r="C197" s="129">
        <v>56.6</v>
      </c>
      <c r="D197" s="130">
        <v>33.5</v>
      </c>
      <c r="E197" s="129">
        <v>0</v>
      </c>
      <c r="F197" s="131">
        <v>152</v>
      </c>
      <c r="G197" s="132">
        <v>0</v>
      </c>
      <c r="H197" s="121">
        <v>0</v>
      </c>
      <c r="I197" s="149">
        <v>0</v>
      </c>
      <c r="J197" s="133">
        <f>H197*'GENERAL DATA'!$C$16*'GENERAL DATA'!$C$14*C197/100</f>
        <v>0</v>
      </c>
    </row>
    <row r="198" spans="1:14" s="106" customFormat="1" ht="16.5" customHeight="1">
      <c r="A198" s="105"/>
      <c r="B198" s="128">
        <v>1.16597222222222</v>
      </c>
      <c r="C198" s="129">
        <v>56.7</v>
      </c>
      <c r="D198" s="130">
        <v>33.5</v>
      </c>
      <c r="E198" s="129">
        <v>0</v>
      </c>
      <c r="F198" s="131">
        <v>152</v>
      </c>
      <c r="G198" s="132">
        <v>0</v>
      </c>
      <c r="H198" s="121">
        <v>0</v>
      </c>
      <c r="I198" s="149">
        <v>0</v>
      </c>
      <c r="J198" s="133">
        <f>H198*'GENERAL DATA'!$C$16*'GENERAL DATA'!$C$14*C198/100</f>
        <v>0</v>
      </c>
    </row>
    <row r="199" spans="1:14" s="106" customFormat="1" ht="16.5" customHeight="1">
      <c r="A199" s="105"/>
      <c r="B199" s="128">
        <v>1.20763888888889</v>
      </c>
      <c r="C199" s="129">
        <v>56.5</v>
      </c>
      <c r="D199" s="130">
        <v>33.5</v>
      </c>
      <c r="E199" s="129">
        <v>0</v>
      </c>
      <c r="F199" s="131">
        <v>153</v>
      </c>
      <c r="G199" s="132">
        <v>0</v>
      </c>
      <c r="H199" s="121">
        <v>0</v>
      </c>
      <c r="I199" s="149">
        <v>0</v>
      </c>
      <c r="J199" s="133">
        <f>H199*'GENERAL DATA'!$C$16*'GENERAL DATA'!$C$14*C199/100</f>
        <v>0</v>
      </c>
    </row>
    <row r="200" spans="1:14" s="106" customFormat="1" ht="16.5" customHeight="1">
      <c r="A200" s="105"/>
      <c r="B200" s="128">
        <v>1.2493055555555499</v>
      </c>
      <c r="C200" s="129">
        <v>56.4</v>
      </c>
      <c r="D200" s="130">
        <v>33.299999999999997</v>
      </c>
      <c r="E200" s="129">
        <v>0</v>
      </c>
      <c r="F200" s="131">
        <v>152</v>
      </c>
      <c r="G200" s="132">
        <v>0</v>
      </c>
      <c r="H200" s="121">
        <v>0</v>
      </c>
      <c r="I200" s="149">
        <v>0</v>
      </c>
      <c r="J200" s="133">
        <f>H200*'GENERAL DATA'!$C$16*'GENERAL DATA'!$C$14*C200/100</f>
        <v>0</v>
      </c>
    </row>
    <row r="201" spans="1:14" s="106" customFormat="1" ht="16.5" customHeight="1">
      <c r="A201" s="105"/>
      <c r="B201" s="128">
        <v>1.29097222222222</v>
      </c>
      <c r="C201" s="129">
        <v>56.5</v>
      </c>
      <c r="D201" s="130">
        <v>33.4</v>
      </c>
      <c r="E201" s="129">
        <v>0</v>
      </c>
      <c r="F201" s="131">
        <v>154</v>
      </c>
      <c r="G201" s="132">
        <v>0</v>
      </c>
      <c r="H201" s="121">
        <v>0</v>
      </c>
      <c r="I201" s="149">
        <v>0</v>
      </c>
      <c r="J201" s="133">
        <f>H201*'GENERAL DATA'!$C$16*'GENERAL DATA'!$C$14*C201/100</f>
        <v>0</v>
      </c>
    </row>
    <row r="202" spans="1:14" s="106" customFormat="1" ht="16.5" customHeight="1">
      <c r="A202" s="105"/>
      <c r="B202" s="128">
        <v>1.33263888888889</v>
      </c>
      <c r="C202" s="129">
        <v>56.5</v>
      </c>
      <c r="D202" s="130">
        <v>33.4</v>
      </c>
      <c r="E202" s="129">
        <v>0</v>
      </c>
      <c r="F202" s="131">
        <v>154</v>
      </c>
      <c r="G202" s="132">
        <v>0</v>
      </c>
      <c r="H202" s="121">
        <v>0</v>
      </c>
      <c r="I202" s="149">
        <v>0</v>
      </c>
      <c r="J202" s="133">
        <f>H202*'GENERAL DATA'!$C$16*'GENERAL DATA'!$C$14*C202/100</f>
        <v>0</v>
      </c>
    </row>
    <row r="203" spans="1:14" s="106" customFormat="1" ht="16.5" customHeight="1">
      <c r="A203" s="105"/>
      <c r="B203" s="128">
        <v>1.3743055555555499</v>
      </c>
      <c r="C203" s="129">
        <v>56.4</v>
      </c>
      <c r="D203" s="130">
        <v>33.200000000000003</v>
      </c>
      <c r="E203" s="129">
        <v>0</v>
      </c>
      <c r="F203" s="131">
        <v>153</v>
      </c>
      <c r="G203" s="132">
        <v>0</v>
      </c>
      <c r="H203" s="121">
        <v>0</v>
      </c>
      <c r="I203" s="149">
        <v>0</v>
      </c>
      <c r="J203" s="133">
        <f>H203*'GENERAL DATA'!$C$16*'GENERAL DATA'!$C$14*C203/100</f>
        <v>0</v>
      </c>
    </row>
    <row r="204" spans="1:14" s="106" customFormat="1" ht="16.5" customHeight="1">
      <c r="A204" s="105"/>
      <c r="B204" s="128">
        <v>1.41597222222222</v>
      </c>
      <c r="C204" s="129">
        <v>56.2</v>
      </c>
      <c r="D204" s="130">
        <v>33.4</v>
      </c>
      <c r="E204" s="129">
        <v>0</v>
      </c>
      <c r="F204" s="131">
        <v>155</v>
      </c>
      <c r="G204" s="132">
        <v>0</v>
      </c>
      <c r="H204" s="121">
        <v>0</v>
      </c>
      <c r="I204" s="149">
        <v>0</v>
      </c>
      <c r="J204" s="133">
        <f>H204*'GENERAL DATA'!$C$16*'GENERAL DATA'!$C$14*C204/100</f>
        <v>0</v>
      </c>
    </row>
    <row r="205" spans="1:14" s="106" customFormat="1" ht="16.5" customHeight="1">
      <c r="A205" s="105"/>
      <c r="B205" s="128">
        <v>1.45763888888889</v>
      </c>
      <c r="C205" s="129">
        <v>56.5</v>
      </c>
      <c r="D205" s="130">
        <v>33.1</v>
      </c>
      <c r="E205" s="129">
        <v>0</v>
      </c>
      <c r="F205" s="131">
        <v>153</v>
      </c>
      <c r="G205" s="132">
        <v>0</v>
      </c>
      <c r="H205" s="121">
        <v>0</v>
      </c>
      <c r="I205" s="149">
        <v>0</v>
      </c>
      <c r="J205" s="133">
        <f>H205*'GENERAL DATA'!$C$16*'GENERAL DATA'!$C$14*C205/100</f>
        <v>0</v>
      </c>
    </row>
    <row r="206" spans="1:14" s="106" customFormat="1" ht="16.5" customHeight="1">
      <c r="A206" s="105"/>
      <c r="B206" s="128">
        <v>1.4993055555555499</v>
      </c>
      <c r="C206" s="129">
        <v>57.1</v>
      </c>
      <c r="D206" s="130">
        <v>33.200000000000003</v>
      </c>
      <c r="E206" s="129">
        <v>0</v>
      </c>
      <c r="F206" s="131">
        <v>155</v>
      </c>
      <c r="G206" s="132">
        <v>0</v>
      </c>
      <c r="H206" s="121">
        <v>0</v>
      </c>
      <c r="I206" s="149">
        <v>0</v>
      </c>
      <c r="J206" s="133">
        <f>H206*'GENERAL DATA'!$C$16*'GENERAL DATA'!$C$14*C206/100</f>
        <v>0</v>
      </c>
    </row>
    <row r="207" spans="1:14" s="106" customFormat="1" ht="16.5" customHeight="1">
      <c r="A207" s="105"/>
      <c r="B207" s="128">
        <v>1.54097222222222</v>
      </c>
      <c r="C207" s="129">
        <v>57.4</v>
      </c>
      <c r="D207" s="130">
        <v>33.200000000000003</v>
      </c>
      <c r="E207" s="129">
        <v>0</v>
      </c>
      <c r="F207" s="131">
        <v>155</v>
      </c>
      <c r="G207" s="132">
        <v>0</v>
      </c>
      <c r="H207" s="121">
        <v>0</v>
      </c>
      <c r="I207" s="149">
        <v>0</v>
      </c>
      <c r="J207" s="133">
        <f>H207*'GENERAL DATA'!$C$16*'GENERAL DATA'!$C$14*C207/100</f>
        <v>0</v>
      </c>
    </row>
    <row r="208" spans="1:14" s="106" customFormat="1" ht="16.5" customHeight="1">
      <c r="A208" s="105"/>
      <c r="B208" s="128">
        <v>1.58263888888889</v>
      </c>
      <c r="C208" s="129">
        <v>57.3</v>
      </c>
      <c r="D208" s="130">
        <v>33.299999999999997</v>
      </c>
      <c r="E208" s="129">
        <v>0</v>
      </c>
      <c r="F208" s="131">
        <v>154</v>
      </c>
      <c r="G208" s="132">
        <v>0</v>
      </c>
      <c r="H208" s="121">
        <v>0</v>
      </c>
      <c r="I208" s="149">
        <v>0</v>
      </c>
      <c r="J208" s="133">
        <f>H208*'GENERAL DATA'!$C$16*'GENERAL DATA'!$C$14*C208/100</f>
        <v>0</v>
      </c>
    </row>
    <row r="209" spans="1:14" s="106" customFormat="1" ht="16.5" customHeight="1">
      <c r="A209" s="105"/>
      <c r="B209" s="128">
        <v>1.6243055555555499</v>
      </c>
      <c r="C209" s="129">
        <v>57.5</v>
      </c>
      <c r="D209" s="130">
        <v>33.200000000000003</v>
      </c>
      <c r="E209" s="129">
        <v>0</v>
      </c>
      <c r="F209" s="131">
        <v>154</v>
      </c>
      <c r="G209" s="132">
        <v>0</v>
      </c>
      <c r="H209" s="121">
        <v>0</v>
      </c>
      <c r="I209" s="149">
        <v>0</v>
      </c>
      <c r="J209" s="133">
        <f>H209*'GENERAL DATA'!$C$16*'GENERAL DATA'!$C$14*C209/100</f>
        <v>0</v>
      </c>
    </row>
    <row r="210" spans="1:14" s="106" customFormat="1" ht="16.5" customHeight="1">
      <c r="A210" s="105"/>
      <c r="B210" s="128">
        <v>1.66597222222222</v>
      </c>
      <c r="C210" s="129">
        <v>57.8</v>
      </c>
      <c r="D210" s="130">
        <v>33.299999999999997</v>
      </c>
      <c r="E210" s="129">
        <v>0</v>
      </c>
      <c r="F210" s="131">
        <v>155</v>
      </c>
      <c r="G210" s="132">
        <v>0</v>
      </c>
      <c r="H210" s="121">
        <v>0</v>
      </c>
      <c r="I210" s="149">
        <v>0</v>
      </c>
      <c r="J210" s="133">
        <f>H210*'GENERAL DATA'!$C$16*'GENERAL DATA'!$C$14*C210/100</f>
        <v>0</v>
      </c>
    </row>
    <row r="211" spans="1:14" s="106" customFormat="1" ht="16.5" customHeight="1">
      <c r="A211" s="105"/>
      <c r="B211" s="128">
        <v>1.70763888888889</v>
      </c>
      <c r="C211" s="129">
        <v>57.7</v>
      </c>
      <c r="D211" s="130">
        <v>33.4</v>
      </c>
      <c r="E211" s="129">
        <v>0</v>
      </c>
      <c r="F211" s="131">
        <v>154</v>
      </c>
      <c r="G211" s="132">
        <v>0</v>
      </c>
      <c r="H211" s="121">
        <v>0</v>
      </c>
      <c r="I211" s="149">
        <v>0</v>
      </c>
      <c r="J211" s="133">
        <f>H211*'GENERAL DATA'!$C$16*'GENERAL DATA'!$C$14*C211/100</f>
        <v>0</v>
      </c>
    </row>
    <row r="212" spans="1:14" s="106" customFormat="1" ht="16.5" customHeight="1">
      <c r="A212" s="105"/>
      <c r="B212" s="128">
        <v>1.7493055555555499</v>
      </c>
      <c r="C212" s="129">
        <v>57.5</v>
      </c>
      <c r="D212" s="130">
        <v>33.4</v>
      </c>
      <c r="E212" s="129">
        <v>0</v>
      </c>
      <c r="F212" s="131">
        <v>156</v>
      </c>
      <c r="G212" s="132">
        <v>0</v>
      </c>
      <c r="H212" s="121">
        <v>0</v>
      </c>
      <c r="I212" s="149">
        <v>0</v>
      </c>
      <c r="J212" s="133">
        <f>H212*'GENERAL DATA'!$C$16*'GENERAL DATA'!$C$14*C212/100</f>
        <v>0</v>
      </c>
    </row>
    <row r="213" spans="1:14" s="106" customFormat="1" ht="16.5" customHeight="1">
      <c r="A213" s="105"/>
      <c r="B213" s="128">
        <v>1.79097222222222</v>
      </c>
      <c r="C213" s="129">
        <v>57.3</v>
      </c>
      <c r="D213" s="130">
        <v>33.5</v>
      </c>
      <c r="E213" s="129">
        <v>0</v>
      </c>
      <c r="F213" s="131">
        <v>155</v>
      </c>
      <c r="G213" s="132">
        <v>0</v>
      </c>
      <c r="H213" s="121">
        <v>0</v>
      </c>
      <c r="I213" s="149">
        <v>0</v>
      </c>
      <c r="J213" s="133">
        <f>H213*'GENERAL DATA'!$C$16*'GENERAL DATA'!$C$14*C213/100</f>
        <v>0</v>
      </c>
    </row>
    <row r="214" spans="1:14" s="106" customFormat="1" ht="16.5" customHeight="1">
      <c r="A214" s="105"/>
      <c r="B214" s="128">
        <v>1.83263888888889</v>
      </c>
      <c r="C214" s="129">
        <v>57.3</v>
      </c>
      <c r="D214" s="130">
        <v>33.6</v>
      </c>
      <c r="E214" s="129">
        <v>0</v>
      </c>
      <c r="F214" s="131">
        <v>151</v>
      </c>
      <c r="G214" s="132">
        <v>0</v>
      </c>
      <c r="H214" s="121">
        <v>0</v>
      </c>
      <c r="I214" s="149">
        <v>0</v>
      </c>
      <c r="J214" s="133">
        <f>H214*'GENERAL DATA'!$C$16*'GENERAL DATA'!$C$14*C214/100</f>
        <v>0</v>
      </c>
    </row>
    <row r="215" spans="1:14" s="106" customFormat="1" ht="16.5" customHeight="1">
      <c r="A215" s="105"/>
      <c r="B215" s="128">
        <v>1.8743055555555499</v>
      </c>
      <c r="C215" s="129">
        <v>57.3</v>
      </c>
      <c r="D215" s="130">
        <v>33.6</v>
      </c>
      <c r="E215" s="129">
        <v>0</v>
      </c>
      <c r="F215" s="131">
        <v>154</v>
      </c>
      <c r="G215" s="132">
        <v>0</v>
      </c>
      <c r="H215" s="121">
        <v>0</v>
      </c>
      <c r="I215" s="149">
        <v>0</v>
      </c>
      <c r="J215" s="133">
        <f>H215*'GENERAL DATA'!$C$16*'GENERAL DATA'!$C$14*C215/100</f>
        <v>0</v>
      </c>
    </row>
    <row r="216" spans="1:14" s="106" customFormat="1" ht="16.5" customHeight="1">
      <c r="A216" s="105"/>
      <c r="B216" s="128">
        <v>1.91597222222222</v>
      </c>
      <c r="C216" s="129">
        <v>57.5</v>
      </c>
      <c r="D216" s="130">
        <v>33.5</v>
      </c>
      <c r="E216" s="129">
        <v>0</v>
      </c>
      <c r="F216" s="131">
        <v>151</v>
      </c>
      <c r="G216" s="132">
        <v>0</v>
      </c>
      <c r="H216" s="121">
        <v>0</v>
      </c>
      <c r="I216" s="149">
        <v>0</v>
      </c>
      <c r="J216" s="133">
        <f>H216*'GENERAL DATA'!$C$16*'GENERAL DATA'!$C$14*C216/100</f>
        <v>0</v>
      </c>
    </row>
    <row r="217" spans="1:14" s="106" customFormat="1" ht="16.5" customHeight="1">
      <c r="A217" s="105"/>
      <c r="B217" s="128">
        <v>1.95763888888896</v>
      </c>
      <c r="C217" s="129">
        <v>56.7</v>
      </c>
      <c r="D217" s="130">
        <v>33.4</v>
      </c>
      <c r="E217" s="129">
        <v>0</v>
      </c>
      <c r="F217" s="131">
        <v>155</v>
      </c>
      <c r="G217" s="132">
        <v>0</v>
      </c>
      <c r="H217" s="121">
        <v>0</v>
      </c>
      <c r="I217" s="149">
        <v>0</v>
      </c>
      <c r="J217" s="133">
        <f>H217*'GENERAL DATA'!$C$16*'GENERAL DATA'!$C$14*C217/100</f>
        <v>0</v>
      </c>
    </row>
    <row r="218" spans="1:14" s="106" customFormat="1" ht="16.5" customHeight="1">
      <c r="A218" s="105"/>
      <c r="B218" s="128">
        <v>1.9993055555556301</v>
      </c>
      <c r="C218" s="129">
        <v>57.1</v>
      </c>
      <c r="D218" s="130">
        <v>33.200000000000003</v>
      </c>
      <c r="E218" s="129">
        <v>0</v>
      </c>
      <c r="F218" s="131">
        <v>155</v>
      </c>
      <c r="G218" s="132">
        <v>0</v>
      </c>
      <c r="H218" s="121">
        <v>0</v>
      </c>
      <c r="I218" s="149">
        <v>0</v>
      </c>
      <c r="J218" s="133">
        <f>H218*'GENERAL DATA'!$C$16*'GENERAL DATA'!$C$14*C218/100</f>
        <v>0</v>
      </c>
      <c r="L218" s="137"/>
      <c r="N218" s="138"/>
    </row>
    <row r="219" spans="1:14" ht="15" thickBot="1">
      <c r="B219" s="106"/>
      <c r="C219" s="106"/>
      <c r="D219" s="106"/>
      <c r="E219" s="106"/>
      <c r="F219" s="106"/>
      <c r="G219" s="106"/>
      <c r="H219" s="106"/>
      <c r="I219" s="150"/>
      <c r="J219" s="120"/>
    </row>
    <row r="220" spans="1:14" ht="15">
      <c r="B220" s="107" t="s">
        <v>86</v>
      </c>
      <c r="C220" s="140"/>
      <c r="D220" s="140"/>
      <c r="E220" s="140"/>
      <c r="F220" s="140"/>
      <c r="G220" s="141">
        <f>SUM(G3:G218)</f>
        <v>0</v>
      </c>
      <c r="H220" s="142">
        <f>SUM(H3:H218)</f>
        <v>24020</v>
      </c>
      <c r="I220" s="151">
        <f>SUM(I3:I218)</f>
        <v>34.709999999998033</v>
      </c>
      <c r="J220" s="143">
        <f>SUM(J3:J218)</f>
        <v>190.32982785600001</v>
      </c>
    </row>
    <row r="221" spans="1:14" ht="15.75" thickBot="1">
      <c r="B221" s="109" t="s">
        <v>87</v>
      </c>
      <c r="C221" s="155">
        <f>AVERAGE(C3:C218)</f>
        <v>56.573611111111077</v>
      </c>
      <c r="D221" s="155">
        <f>AVERAGE(D3:D218)</f>
        <v>33.175861625514386</v>
      </c>
      <c r="E221" s="155">
        <f>AVERAGE(E3:E218)</f>
        <v>0</v>
      </c>
      <c r="F221" s="156">
        <f>AVERAGE(F3:F218)</f>
        <v>138.73611111111111</v>
      </c>
      <c r="G221" s="144"/>
      <c r="H221" s="144"/>
      <c r="I221" s="152"/>
      <c r="J221" s="145"/>
    </row>
    <row r="222" spans="1:14" ht="15">
      <c r="B222" s="112"/>
      <c r="C222" s="113"/>
      <c r="D222" s="113"/>
      <c r="E222" s="114"/>
      <c r="F222" s="115"/>
      <c r="G222" s="116"/>
      <c r="H222" s="117"/>
      <c r="I222" s="153"/>
      <c r="J222" s="106"/>
    </row>
  </sheetData>
  <mergeCells count="1">
    <mergeCell ref="C1:F1"/>
  </mergeCells>
  <phoneticPr fontId="12" type="noConversion"/>
  <pageMargins left="0.75" right="0.75" top="1" bottom="1" header="0.5" footer="0.5"/>
  <pageSetup paperSize="9" scale="70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G41" sqref="G41"/>
    </sheetView>
  </sheetViews>
  <sheetFormatPr defaultColWidth="9.140625" defaultRowHeight="14.25"/>
  <cols>
    <col min="1" max="1" width="12.28515625" style="106" customWidth="1"/>
    <col min="2" max="2" width="9.140625" style="106"/>
    <col min="3" max="3" width="11.5703125" style="106" customWidth="1"/>
    <col min="4" max="4" width="11" style="106" customWidth="1"/>
    <col min="5" max="5" width="14.28515625" style="106" bestFit="1" customWidth="1"/>
    <col min="6" max="6" width="26.140625" style="106" customWidth="1"/>
    <col min="7" max="7" width="25.28515625" style="106" bestFit="1" customWidth="1"/>
    <col min="8" max="8" width="40.7109375" style="106" customWidth="1"/>
    <col min="9" max="9" width="19.85546875" style="106" customWidth="1"/>
    <col min="10" max="16384" width="9.140625" style="106"/>
  </cols>
  <sheetData>
    <row r="1" spans="1:9" ht="59.25" customHeight="1">
      <c r="A1" s="97"/>
      <c r="B1" s="297" t="s">
        <v>77</v>
      </c>
      <c r="C1" s="297"/>
      <c r="D1" s="297"/>
      <c r="E1" s="297"/>
      <c r="F1" s="98" t="s">
        <v>78</v>
      </c>
      <c r="G1" s="98" t="s">
        <v>79</v>
      </c>
      <c r="H1" s="99" t="s">
        <v>80</v>
      </c>
      <c r="I1" s="98" t="s">
        <v>57</v>
      </c>
    </row>
    <row r="2" spans="1:9" ht="16.5" customHeight="1">
      <c r="A2" s="103" t="s">
        <v>81</v>
      </c>
      <c r="B2" s="101" t="s">
        <v>82</v>
      </c>
      <c r="C2" s="101" t="s">
        <v>83</v>
      </c>
      <c r="D2" s="101" t="s">
        <v>84</v>
      </c>
      <c r="E2" s="102" t="s">
        <v>85</v>
      </c>
      <c r="F2" s="103" t="s">
        <v>40</v>
      </c>
      <c r="G2" s="103" t="s">
        <v>40</v>
      </c>
      <c r="H2" s="104" t="s">
        <v>46</v>
      </c>
      <c r="I2" s="100" t="s">
        <v>88</v>
      </c>
    </row>
    <row r="3" spans="1:9" ht="16.5" customHeight="1">
      <c r="A3" s="158">
        <v>40909</v>
      </c>
      <c r="B3" s="185">
        <v>52.4</v>
      </c>
      <c r="C3" s="186">
        <v>33.299999999999997</v>
      </c>
      <c r="D3" s="139">
        <v>0</v>
      </c>
      <c r="E3" s="187">
        <v>139</v>
      </c>
      <c r="F3" s="188">
        <v>0</v>
      </c>
      <c r="G3" s="148">
        <v>11394</v>
      </c>
      <c r="H3" s="160">
        <v>18.100000000000001</v>
      </c>
      <c r="I3" s="148">
        <v>0</v>
      </c>
    </row>
    <row r="4" spans="1:9" ht="16.5" customHeight="1">
      <c r="A4" s="158">
        <v>40910</v>
      </c>
      <c r="B4" s="185">
        <v>53.4</v>
      </c>
      <c r="C4" s="189">
        <v>32.700000000000003</v>
      </c>
      <c r="D4" s="148">
        <v>0</v>
      </c>
      <c r="E4" s="121">
        <v>132</v>
      </c>
      <c r="F4" s="188">
        <v>0</v>
      </c>
      <c r="G4" s="148">
        <v>11353</v>
      </c>
      <c r="H4" s="160">
        <v>19.8</v>
      </c>
      <c r="I4" s="148">
        <v>0</v>
      </c>
    </row>
    <row r="5" spans="1:9" ht="16.5" customHeight="1">
      <c r="A5" s="158">
        <v>40911</v>
      </c>
      <c r="B5" s="185">
        <v>54.1</v>
      </c>
      <c r="C5" s="189">
        <v>32.799999999999997</v>
      </c>
      <c r="D5" s="148">
        <v>0</v>
      </c>
      <c r="E5" s="121">
        <v>129</v>
      </c>
      <c r="F5" s="188">
        <v>0</v>
      </c>
      <c r="G5" s="148">
        <v>11435</v>
      </c>
      <c r="H5" s="160">
        <v>20.3</v>
      </c>
      <c r="I5" s="148">
        <v>0</v>
      </c>
    </row>
    <row r="6" spans="1:9" ht="16.5" customHeight="1">
      <c r="A6" s="158">
        <v>40912</v>
      </c>
      <c r="B6" s="185">
        <v>23.5</v>
      </c>
      <c r="C6" s="189">
        <v>33.1</v>
      </c>
      <c r="D6" s="148">
        <v>0</v>
      </c>
      <c r="E6" s="121">
        <v>135</v>
      </c>
      <c r="F6" s="188">
        <v>0</v>
      </c>
      <c r="G6" s="148">
        <v>14765</v>
      </c>
      <c r="H6" s="160">
        <v>18.899999999999999</v>
      </c>
      <c r="I6" s="148">
        <v>0</v>
      </c>
    </row>
    <row r="7" spans="1:9" ht="16.5" customHeight="1">
      <c r="A7" s="158">
        <v>40913</v>
      </c>
      <c r="B7" s="185">
        <v>53.1</v>
      </c>
      <c r="C7" s="189">
        <v>33.5</v>
      </c>
      <c r="D7" s="148">
        <v>0</v>
      </c>
      <c r="E7" s="121">
        <v>135</v>
      </c>
      <c r="F7" s="188">
        <v>0</v>
      </c>
      <c r="G7" s="148">
        <v>14712</v>
      </c>
      <c r="H7" s="160">
        <v>18</v>
      </c>
      <c r="I7" s="148">
        <v>0</v>
      </c>
    </row>
    <row r="8" spans="1:9" ht="16.5" customHeight="1">
      <c r="A8" s="158">
        <v>40914</v>
      </c>
      <c r="B8" s="185">
        <v>52.7</v>
      </c>
      <c r="C8" s="189">
        <v>33.6388888888889</v>
      </c>
      <c r="D8" s="148">
        <v>0</v>
      </c>
      <c r="E8" s="121">
        <v>142</v>
      </c>
      <c r="F8" s="188">
        <v>0</v>
      </c>
      <c r="G8" s="148">
        <v>13912</v>
      </c>
      <c r="H8" s="160">
        <v>18.2</v>
      </c>
      <c r="I8" s="148">
        <v>0</v>
      </c>
    </row>
    <row r="9" spans="1:9" ht="16.5" customHeight="1">
      <c r="A9" s="158">
        <v>40915</v>
      </c>
      <c r="B9" s="185">
        <v>51.5</v>
      </c>
      <c r="C9" s="189">
        <v>32.200000000000003</v>
      </c>
      <c r="D9" s="148">
        <v>0</v>
      </c>
      <c r="E9" s="121">
        <v>153</v>
      </c>
      <c r="F9" s="188">
        <v>0</v>
      </c>
      <c r="G9" s="148">
        <v>14906</v>
      </c>
      <c r="H9" s="160">
        <v>19.7</v>
      </c>
      <c r="I9" s="148">
        <v>0</v>
      </c>
    </row>
    <row r="10" spans="1:9" ht="16.5" customHeight="1">
      <c r="A10" s="158">
        <v>40916</v>
      </c>
      <c r="B10" s="185">
        <v>55.2</v>
      </c>
      <c r="C10" s="189">
        <v>33.5</v>
      </c>
      <c r="D10" s="148">
        <v>0</v>
      </c>
      <c r="E10" s="121">
        <v>152</v>
      </c>
      <c r="F10" s="188">
        <v>0</v>
      </c>
      <c r="G10" s="148">
        <v>14978</v>
      </c>
      <c r="H10" s="160">
        <v>20.2</v>
      </c>
      <c r="I10" s="148">
        <v>0</v>
      </c>
    </row>
    <row r="11" spans="1:9" ht="16.5" customHeight="1">
      <c r="A11" s="158">
        <v>40917</v>
      </c>
      <c r="B11" s="185">
        <v>54.9</v>
      </c>
      <c r="C11" s="189">
        <v>33.200000000000003</v>
      </c>
      <c r="D11" s="148">
        <v>0</v>
      </c>
      <c r="E11" s="121">
        <v>155</v>
      </c>
      <c r="F11" s="188">
        <v>0</v>
      </c>
      <c r="G11" s="148">
        <v>14645</v>
      </c>
      <c r="H11" s="160">
        <v>21.8</v>
      </c>
      <c r="I11" s="148">
        <v>0</v>
      </c>
    </row>
    <row r="12" spans="1:9" ht="16.5" customHeight="1">
      <c r="A12" s="158">
        <v>40918</v>
      </c>
      <c r="B12" s="185">
        <v>54.6</v>
      </c>
      <c r="C12" s="189">
        <v>32.4</v>
      </c>
      <c r="D12" s="148">
        <v>0</v>
      </c>
      <c r="E12" s="121">
        <v>151</v>
      </c>
      <c r="F12" s="188">
        <v>0</v>
      </c>
      <c r="G12" s="148">
        <v>14922</v>
      </c>
      <c r="H12" s="160">
        <v>22.7</v>
      </c>
      <c r="I12" s="148">
        <v>0</v>
      </c>
    </row>
    <row r="13" spans="1:9" ht="16.5" customHeight="1">
      <c r="A13" s="158">
        <v>40919</v>
      </c>
      <c r="B13" s="185">
        <v>55.7</v>
      </c>
      <c r="C13" s="189">
        <v>32.6</v>
      </c>
      <c r="D13" s="148">
        <v>0</v>
      </c>
      <c r="E13" s="121">
        <v>137</v>
      </c>
      <c r="F13" s="188">
        <v>0</v>
      </c>
      <c r="G13" s="148">
        <v>15077</v>
      </c>
      <c r="H13" s="160">
        <v>19.3</v>
      </c>
      <c r="I13" s="148">
        <v>0</v>
      </c>
    </row>
    <row r="14" spans="1:9" ht="16.5" customHeight="1">
      <c r="A14" s="158">
        <v>40920</v>
      </c>
      <c r="B14" s="185">
        <v>55</v>
      </c>
      <c r="C14" s="189">
        <v>33.299999999999997</v>
      </c>
      <c r="D14" s="148">
        <v>0</v>
      </c>
      <c r="E14" s="121">
        <v>150</v>
      </c>
      <c r="F14" s="188">
        <v>0</v>
      </c>
      <c r="G14" s="148">
        <v>14907</v>
      </c>
      <c r="H14" s="160">
        <v>22.3</v>
      </c>
      <c r="I14" s="148">
        <v>0</v>
      </c>
    </row>
    <row r="15" spans="1:9" ht="16.5" customHeight="1">
      <c r="A15" s="158">
        <v>40921</v>
      </c>
      <c r="B15" s="185">
        <v>54.8</v>
      </c>
      <c r="C15" s="189">
        <v>33</v>
      </c>
      <c r="D15" s="148">
        <v>0</v>
      </c>
      <c r="E15" s="121">
        <v>154</v>
      </c>
      <c r="F15" s="188">
        <v>0</v>
      </c>
      <c r="G15" s="148">
        <v>15177</v>
      </c>
      <c r="H15" s="160">
        <v>22.7</v>
      </c>
      <c r="I15" s="148">
        <v>0</v>
      </c>
    </row>
    <row r="16" spans="1:9" ht="16.5" customHeight="1">
      <c r="A16" s="158">
        <v>40922</v>
      </c>
      <c r="B16" s="185">
        <v>52.6</v>
      </c>
      <c r="C16" s="189">
        <v>33.4</v>
      </c>
      <c r="D16" s="148">
        <v>0</v>
      </c>
      <c r="E16" s="121">
        <v>146</v>
      </c>
      <c r="F16" s="188">
        <v>0</v>
      </c>
      <c r="G16" s="148">
        <v>16230.999999992549</v>
      </c>
      <c r="H16" s="160">
        <v>29.8</v>
      </c>
      <c r="I16" s="148">
        <v>0</v>
      </c>
    </row>
    <row r="17" spans="1:9" ht="16.5" customHeight="1">
      <c r="A17" s="158">
        <v>40923</v>
      </c>
      <c r="B17" s="185">
        <v>51.9</v>
      </c>
      <c r="C17" s="189">
        <v>33.4</v>
      </c>
      <c r="D17" s="148">
        <v>0</v>
      </c>
      <c r="E17" s="121">
        <v>145</v>
      </c>
      <c r="F17" s="188">
        <v>0</v>
      </c>
      <c r="G17" s="148">
        <v>16410</v>
      </c>
      <c r="H17" s="160">
        <v>26.900000000000091</v>
      </c>
      <c r="I17" s="148">
        <v>0</v>
      </c>
    </row>
    <row r="18" spans="1:9" ht="16.5" customHeight="1">
      <c r="A18" s="158">
        <v>40924</v>
      </c>
      <c r="B18" s="185">
        <v>52.3</v>
      </c>
      <c r="C18" s="189">
        <v>33.1</v>
      </c>
      <c r="D18" s="148">
        <v>0</v>
      </c>
      <c r="E18" s="121">
        <v>136</v>
      </c>
      <c r="F18" s="188">
        <v>0</v>
      </c>
      <c r="G18" s="148">
        <v>14668</v>
      </c>
      <c r="H18" s="160">
        <v>22.099999999999909</v>
      </c>
      <c r="I18" s="148">
        <v>0</v>
      </c>
    </row>
    <row r="19" spans="1:9" ht="16.5" customHeight="1">
      <c r="A19" s="158">
        <v>40925</v>
      </c>
      <c r="B19" s="185">
        <v>53.1</v>
      </c>
      <c r="C19" s="189">
        <v>32.5</v>
      </c>
      <c r="D19" s="148">
        <v>0</v>
      </c>
      <c r="E19" s="121">
        <v>150</v>
      </c>
      <c r="F19" s="188">
        <v>0</v>
      </c>
      <c r="G19" s="148">
        <v>14409</v>
      </c>
      <c r="H19" s="160">
        <v>21.7</v>
      </c>
      <c r="I19" s="148">
        <v>0</v>
      </c>
    </row>
    <row r="20" spans="1:9" ht="16.5" customHeight="1">
      <c r="A20" s="158">
        <v>40926</v>
      </c>
      <c r="B20" s="185">
        <v>53.7</v>
      </c>
      <c r="C20" s="189">
        <v>32.9</v>
      </c>
      <c r="D20" s="148">
        <v>0</v>
      </c>
      <c r="E20" s="121">
        <v>153</v>
      </c>
      <c r="F20" s="188">
        <v>0</v>
      </c>
      <c r="G20" s="148">
        <v>14499</v>
      </c>
      <c r="H20" s="160">
        <v>22.2</v>
      </c>
      <c r="I20" s="148">
        <v>0</v>
      </c>
    </row>
    <row r="21" spans="1:9" ht="16.5" customHeight="1">
      <c r="A21" s="158">
        <v>40927</v>
      </c>
      <c r="B21" s="185">
        <v>54.6</v>
      </c>
      <c r="C21" s="189">
        <v>32.799999999999997</v>
      </c>
      <c r="D21" s="148">
        <v>0</v>
      </c>
      <c r="E21" s="121">
        <v>153</v>
      </c>
      <c r="F21" s="188">
        <v>0</v>
      </c>
      <c r="G21" s="148">
        <v>14144</v>
      </c>
      <c r="H21" s="160">
        <v>19.8</v>
      </c>
      <c r="I21" s="148">
        <v>0</v>
      </c>
    </row>
    <row r="22" spans="1:9" ht="16.5" customHeight="1">
      <c r="A22" s="158">
        <v>40928</v>
      </c>
      <c r="B22" s="185">
        <v>53.4</v>
      </c>
      <c r="C22" s="189">
        <v>33.1</v>
      </c>
      <c r="D22" s="148">
        <v>0</v>
      </c>
      <c r="E22" s="121">
        <v>151</v>
      </c>
      <c r="F22" s="188">
        <v>0</v>
      </c>
      <c r="G22" s="148">
        <v>13795</v>
      </c>
      <c r="H22" s="160">
        <v>21</v>
      </c>
      <c r="I22" s="148">
        <v>0</v>
      </c>
    </row>
    <row r="23" spans="1:9" ht="16.5" customHeight="1">
      <c r="A23" s="158">
        <v>40929</v>
      </c>
      <c r="B23" s="185">
        <v>50.4</v>
      </c>
      <c r="C23" s="189">
        <v>33.1</v>
      </c>
      <c r="D23" s="148">
        <v>0</v>
      </c>
      <c r="E23" s="121">
        <v>153</v>
      </c>
      <c r="F23" s="188">
        <v>0</v>
      </c>
      <c r="G23" s="148">
        <v>14497</v>
      </c>
      <c r="H23" s="160">
        <v>20</v>
      </c>
      <c r="I23" s="148">
        <v>0</v>
      </c>
    </row>
    <row r="24" spans="1:9" ht="16.5" customHeight="1">
      <c r="A24" s="158">
        <v>40930</v>
      </c>
      <c r="B24" s="185">
        <v>53.1</v>
      </c>
      <c r="C24" s="189">
        <v>33.200000000000003</v>
      </c>
      <c r="D24" s="148">
        <v>0</v>
      </c>
      <c r="E24" s="121">
        <v>149</v>
      </c>
      <c r="F24" s="188">
        <v>0</v>
      </c>
      <c r="G24" s="148">
        <v>14699</v>
      </c>
      <c r="H24" s="160">
        <v>16.8</v>
      </c>
      <c r="I24" s="148">
        <v>0</v>
      </c>
    </row>
    <row r="25" spans="1:9" ht="16.5" customHeight="1">
      <c r="A25" s="158">
        <v>40931</v>
      </c>
      <c r="B25" s="185">
        <v>50.8</v>
      </c>
      <c r="C25" s="189">
        <v>33.1</v>
      </c>
      <c r="D25" s="148">
        <v>0</v>
      </c>
      <c r="E25" s="121">
        <v>156</v>
      </c>
      <c r="F25" s="188">
        <v>0</v>
      </c>
      <c r="G25" s="148">
        <v>14541</v>
      </c>
      <c r="H25" s="160">
        <v>19.400000000000091</v>
      </c>
      <c r="I25" s="148">
        <v>0</v>
      </c>
    </row>
    <row r="26" spans="1:9" ht="16.5" customHeight="1">
      <c r="A26" s="158">
        <v>40932</v>
      </c>
      <c r="B26" s="185">
        <v>51.9</v>
      </c>
      <c r="C26" s="189">
        <v>32.9</v>
      </c>
      <c r="D26" s="148">
        <v>0</v>
      </c>
      <c r="E26" s="121">
        <v>162</v>
      </c>
      <c r="F26" s="188">
        <v>0</v>
      </c>
      <c r="G26" s="148">
        <v>14683</v>
      </c>
      <c r="H26" s="160">
        <v>22.5</v>
      </c>
      <c r="I26" s="148">
        <v>0</v>
      </c>
    </row>
    <row r="27" spans="1:9" ht="16.5" customHeight="1">
      <c r="A27" s="158">
        <v>40933</v>
      </c>
      <c r="B27" s="185">
        <v>51.3</v>
      </c>
      <c r="C27" s="189">
        <v>33.9</v>
      </c>
      <c r="D27" s="148">
        <v>0</v>
      </c>
      <c r="E27" s="121">
        <v>163</v>
      </c>
      <c r="F27" s="188">
        <v>0</v>
      </c>
      <c r="G27" s="148">
        <v>14625</v>
      </c>
      <c r="H27" s="160">
        <v>19.8</v>
      </c>
      <c r="I27" s="148">
        <v>0</v>
      </c>
    </row>
    <row r="28" spans="1:9" ht="16.5" customHeight="1">
      <c r="A28" s="158">
        <v>40934</v>
      </c>
      <c r="B28" s="185">
        <v>51.8</v>
      </c>
      <c r="C28" s="189">
        <v>33.200000000000003</v>
      </c>
      <c r="D28" s="148">
        <v>0</v>
      </c>
      <c r="E28" s="121">
        <v>157</v>
      </c>
      <c r="F28" s="188">
        <v>0</v>
      </c>
      <c r="G28" s="148">
        <v>14323</v>
      </c>
      <c r="H28" s="160">
        <v>19.5</v>
      </c>
      <c r="I28" s="148">
        <v>0</v>
      </c>
    </row>
    <row r="29" spans="1:9" ht="16.5" customHeight="1">
      <c r="A29" s="158">
        <v>40935</v>
      </c>
      <c r="B29" s="185">
        <v>52.9</v>
      </c>
      <c r="C29" s="189">
        <v>32.299999999999997</v>
      </c>
      <c r="D29" s="148">
        <v>0</v>
      </c>
      <c r="E29" s="121">
        <v>170</v>
      </c>
      <c r="F29" s="188">
        <v>0</v>
      </c>
      <c r="G29" s="148">
        <v>14440</v>
      </c>
      <c r="H29" s="160">
        <v>20.100000000000001</v>
      </c>
      <c r="I29" s="148">
        <v>0</v>
      </c>
    </row>
    <row r="30" spans="1:9" ht="16.5" customHeight="1">
      <c r="A30" s="158">
        <v>40936</v>
      </c>
      <c r="B30" s="185">
        <v>53.3</v>
      </c>
      <c r="C30" s="189">
        <v>34.5</v>
      </c>
      <c r="D30" s="148">
        <v>0</v>
      </c>
      <c r="E30" s="121">
        <v>164</v>
      </c>
      <c r="F30" s="188">
        <v>0</v>
      </c>
      <c r="G30" s="148">
        <v>14376</v>
      </c>
      <c r="H30" s="160">
        <v>20</v>
      </c>
      <c r="I30" s="148">
        <v>0</v>
      </c>
    </row>
    <row r="31" spans="1:9" ht="16.5" customHeight="1">
      <c r="A31" s="158">
        <v>40937</v>
      </c>
      <c r="B31" s="185">
        <v>53.1</v>
      </c>
      <c r="C31" s="189">
        <v>34.9</v>
      </c>
      <c r="D31" s="148">
        <v>0</v>
      </c>
      <c r="E31" s="121">
        <v>169</v>
      </c>
      <c r="F31" s="188">
        <v>0</v>
      </c>
      <c r="G31" s="148">
        <v>12014</v>
      </c>
      <c r="H31" s="160">
        <v>16.399999999999999</v>
      </c>
      <c r="I31" s="148">
        <v>0</v>
      </c>
    </row>
    <row r="32" spans="1:9" ht="16.5" customHeight="1">
      <c r="A32" s="158">
        <v>40938</v>
      </c>
      <c r="B32" s="185">
        <v>54.1</v>
      </c>
      <c r="C32" s="189">
        <v>33.6</v>
      </c>
      <c r="D32" s="148">
        <v>0</v>
      </c>
      <c r="E32" s="121">
        <v>160</v>
      </c>
      <c r="F32" s="188">
        <v>0</v>
      </c>
      <c r="G32" s="148">
        <v>13913</v>
      </c>
      <c r="H32" s="160">
        <v>15</v>
      </c>
      <c r="I32" s="148">
        <v>0</v>
      </c>
    </row>
    <row r="33" spans="1:9" ht="16.5" customHeight="1">
      <c r="A33" s="158">
        <v>40939</v>
      </c>
      <c r="B33" s="185">
        <v>53.7</v>
      </c>
      <c r="C33" s="189">
        <v>33.799999999999997</v>
      </c>
      <c r="D33" s="148">
        <v>0</v>
      </c>
      <c r="E33" s="121">
        <v>150</v>
      </c>
      <c r="F33" s="188">
        <v>0</v>
      </c>
      <c r="G33" s="148">
        <v>14034</v>
      </c>
      <c r="H33" s="160">
        <v>15</v>
      </c>
      <c r="I33" s="148">
        <v>0</v>
      </c>
    </row>
    <row r="34" spans="1:9" ht="6" customHeight="1" thickBot="1">
      <c r="F34" s="161"/>
      <c r="G34" s="161"/>
      <c r="H34" s="161"/>
      <c r="I34" s="190"/>
    </row>
    <row r="35" spans="1:9" ht="14.25" customHeight="1">
      <c r="A35" s="107" t="s">
        <v>86</v>
      </c>
      <c r="B35" s="108"/>
      <c r="C35" s="108"/>
      <c r="D35" s="108"/>
      <c r="E35" s="108"/>
      <c r="F35" s="164">
        <f>SUM(F21:F34)</f>
        <v>0</v>
      </c>
      <c r="G35" s="247">
        <f>SUM(G3:G33)</f>
        <v>442483.99999999255</v>
      </c>
      <c r="H35" s="166">
        <f>SUM(H3:H33)</f>
        <v>630.00000000000011</v>
      </c>
      <c r="I35" s="191">
        <f>SUM(I3:I33)</f>
        <v>0</v>
      </c>
    </row>
    <row r="36" spans="1:9" ht="15" customHeight="1" thickBot="1">
      <c r="A36" s="109" t="s">
        <v>87</v>
      </c>
      <c r="B36" s="168">
        <f>AVERAGE(B3:B33)</f>
        <v>52.222580645161287</v>
      </c>
      <c r="C36" s="168">
        <f>AVERAGE(C3:C33)</f>
        <v>33.191577060931898</v>
      </c>
      <c r="D36" s="168">
        <f>AVERAGE(D3:D33)</f>
        <v>0</v>
      </c>
      <c r="E36" s="168">
        <f>AVERAGE(E3:E33)</f>
        <v>150.03225806451613</v>
      </c>
      <c r="F36" s="110"/>
      <c r="G36" s="110"/>
      <c r="H36" s="111"/>
      <c r="I36" s="169"/>
    </row>
    <row r="37" spans="1:9" ht="3.75" customHeight="1" thickBot="1">
      <c r="A37" s="112"/>
      <c r="B37" s="113"/>
      <c r="C37" s="113"/>
      <c r="D37" s="114"/>
      <c r="E37" s="115"/>
      <c r="F37" s="116"/>
      <c r="G37" s="117"/>
      <c r="H37" s="114"/>
    </row>
    <row r="38" spans="1:9" ht="15">
      <c r="A38" s="171"/>
      <c r="B38" s="172"/>
      <c r="C38" s="173" t="s">
        <v>93</v>
      </c>
      <c r="D38" s="174"/>
      <c r="E38" s="192"/>
      <c r="F38" s="173" t="s">
        <v>94</v>
      </c>
      <c r="G38" s="176"/>
      <c r="H38" s="177"/>
    </row>
    <row r="39" spans="1:9">
      <c r="A39" s="178"/>
      <c r="B39" s="112"/>
      <c r="C39" s="112"/>
      <c r="D39" s="112"/>
      <c r="E39" s="112"/>
      <c r="F39" s="112"/>
      <c r="G39" s="112"/>
      <c r="H39" s="180"/>
    </row>
    <row r="40" spans="1:9" ht="15" thickBot="1">
      <c r="A40" s="181"/>
      <c r="B40" s="182"/>
      <c r="C40" s="182"/>
      <c r="D40" s="182"/>
      <c r="E40" s="182"/>
      <c r="F40" s="182"/>
      <c r="G40" s="182"/>
      <c r="H40" s="184"/>
    </row>
  </sheetData>
  <mergeCells count="1">
    <mergeCell ref="B1:E1"/>
  </mergeCells>
  <phoneticPr fontId="1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zoomScale="75" zoomScaleNormal="100" workbookViewId="0">
      <selection activeCell="I3" sqref="I3:I31"/>
    </sheetView>
  </sheetViews>
  <sheetFormatPr defaultColWidth="9.140625" defaultRowHeight="14.25"/>
  <cols>
    <col min="1" max="1" width="12.28515625" style="106" customWidth="1"/>
    <col min="2" max="2" width="9.140625" style="106"/>
    <col min="3" max="3" width="11.5703125" style="106" customWidth="1"/>
    <col min="4" max="4" width="11" style="106" customWidth="1"/>
    <col min="5" max="5" width="14.28515625" style="137" bestFit="1" customWidth="1"/>
    <col min="6" max="6" width="26.140625" style="106" customWidth="1"/>
    <col min="7" max="7" width="25.28515625" style="106" bestFit="1" customWidth="1"/>
    <col min="8" max="8" width="33.85546875" style="106" customWidth="1"/>
    <col min="9" max="9" width="19.85546875" style="106" customWidth="1"/>
    <col min="10" max="16384" width="9.140625" style="106"/>
  </cols>
  <sheetData>
    <row r="1" spans="1:9" ht="59.25" customHeight="1">
      <c r="A1" s="97"/>
      <c r="B1" s="297" t="s">
        <v>77</v>
      </c>
      <c r="C1" s="297"/>
      <c r="D1" s="297"/>
      <c r="E1" s="297"/>
      <c r="F1" s="98" t="s">
        <v>78</v>
      </c>
      <c r="G1" s="98" t="s">
        <v>79</v>
      </c>
      <c r="H1" s="99" t="s">
        <v>80</v>
      </c>
      <c r="I1" s="98" t="s">
        <v>57</v>
      </c>
    </row>
    <row r="2" spans="1:9" ht="16.5" customHeight="1">
      <c r="A2" s="103" t="s">
        <v>81</v>
      </c>
      <c r="B2" s="101" t="s">
        <v>82</v>
      </c>
      <c r="C2" s="101" t="s">
        <v>83</v>
      </c>
      <c r="D2" s="101" t="s">
        <v>84</v>
      </c>
      <c r="E2" s="157" t="s">
        <v>85</v>
      </c>
      <c r="F2" s="103" t="s">
        <v>40</v>
      </c>
      <c r="G2" s="103" t="s">
        <v>40</v>
      </c>
      <c r="H2" s="104" t="s">
        <v>46</v>
      </c>
      <c r="I2" s="100" t="s">
        <v>88</v>
      </c>
    </row>
    <row r="3" spans="1:9" ht="16.5" customHeight="1">
      <c r="A3" s="158">
        <v>40940</v>
      </c>
      <c r="B3" s="129">
        <v>48.6</v>
      </c>
      <c r="C3" s="129">
        <v>33.654166666666661</v>
      </c>
      <c r="D3" s="129">
        <v>0</v>
      </c>
      <c r="E3" s="159">
        <v>150.79166666666666</v>
      </c>
      <c r="F3" s="132">
        <v>0</v>
      </c>
      <c r="G3" s="121">
        <v>14799</v>
      </c>
      <c r="H3" s="160">
        <v>16</v>
      </c>
      <c r="I3" s="133">
        <v>0</v>
      </c>
    </row>
    <row r="4" spans="1:9" ht="16.5" customHeight="1">
      <c r="A4" s="158">
        <v>40941</v>
      </c>
      <c r="B4" s="129">
        <v>48.6</v>
      </c>
      <c r="C4" s="129">
        <v>33.533333333333339</v>
      </c>
      <c r="D4" s="129">
        <v>0</v>
      </c>
      <c r="E4" s="159">
        <v>152.83333333333334</v>
      </c>
      <c r="F4" s="132">
        <v>0</v>
      </c>
      <c r="G4" s="121">
        <v>12348</v>
      </c>
      <c r="H4" s="160">
        <v>11.6</v>
      </c>
      <c r="I4" s="133">
        <v>0</v>
      </c>
    </row>
    <row r="5" spans="1:9" ht="16.5" customHeight="1">
      <c r="A5" s="158">
        <v>40942</v>
      </c>
      <c r="B5" s="129">
        <v>54.2</v>
      </c>
      <c r="C5" s="129">
        <v>33.49583333333333</v>
      </c>
      <c r="D5" s="129">
        <v>0</v>
      </c>
      <c r="E5" s="159">
        <v>150.41666666666666</v>
      </c>
      <c r="F5" s="132">
        <v>0</v>
      </c>
      <c r="G5" s="121">
        <v>13386</v>
      </c>
      <c r="H5" s="160">
        <v>13</v>
      </c>
      <c r="I5" s="133">
        <v>0</v>
      </c>
    </row>
    <row r="6" spans="1:9" ht="16.5" customHeight="1">
      <c r="A6" s="158">
        <v>40943</v>
      </c>
      <c r="B6" s="129">
        <v>50.3</v>
      </c>
      <c r="C6" s="129">
        <v>33.587499999999999</v>
      </c>
      <c r="D6" s="129">
        <v>0</v>
      </c>
      <c r="E6" s="159">
        <v>152.20833333333334</v>
      </c>
      <c r="F6" s="132">
        <v>0</v>
      </c>
      <c r="G6" s="121">
        <v>14022</v>
      </c>
      <c r="H6" s="160">
        <v>11.6</v>
      </c>
      <c r="I6" s="133">
        <v>0</v>
      </c>
    </row>
    <row r="7" spans="1:9" ht="16.5" customHeight="1">
      <c r="A7" s="158">
        <v>40944</v>
      </c>
      <c r="B7" s="129">
        <v>48.1</v>
      </c>
      <c r="C7" s="129">
        <v>33.491666666666667</v>
      </c>
      <c r="D7" s="129">
        <v>0</v>
      </c>
      <c r="E7" s="159">
        <v>152.04166666666666</v>
      </c>
      <c r="F7" s="132">
        <v>0</v>
      </c>
      <c r="G7" s="121">
        <v>13131</v>
      </c>
      <c r="H7" s="160">
        <v>11.2</v>
      </c>
      <c r="I7" s="133">
        <v>0</v>
      </c>
    </row>
    <row r="8" spans="1:9" ht="16.5" customHeight="1">
      <c r="A8" s="158">
        <v>40945</v>
      </c>
      <c r="B8" s="129">
        <v>47.5</v>
      </c>
      <c r="C8" s="129">
        <v>33.491666666666667</v>
      </c>
      <c r="D8" s="129">
        <v>0</v>
      </c>
      <c r="E8" s="159">
        <v>152.375</v>
      </c>
      <c r="F8" s="132">
        <v>0</v>
      </c>
      <c r="G8" s="121">
        <v>13474</v>
      </c>
      <c r="H8" s="160">
        <v>15</v>
      </c>
      <c r="I8" s="133">
        <v>0</v>
      </c>
    </row>
    <row r="9" spans="1:9" ht="16.5" customHeight="1">
      <c r="A9" s="158">
        <v>40946</v>
      </c>
      <c r="B9" s="129">
        <v>49.4</v>
      </c>
      <c r="C9" s="129">
        <v>33.31666666666667</v>
      </c>
      <c r="D9" s="129">
        <v>0</v>
      </c>
      <c r="E9" s="159">
        <v>154.16666666666666</v>
      </c>
      <c r="F9" s="132">
        <v>0</v>
      </c>
      <c r="G9" s="121">
        <v>13678</v>
      </c>
      <c r="H9" s="160">
        <v>16.100000000000001</v>
      </c>
      <c r="I9" s="133">
        <v>0</v>
      </c>
    </row>
    <row r="10" spans="1:9" ht="16.5" customHeight="1">
      <c r="A10" s="158">
        <v>40947</v>
      </c>
      <c r="B10" s="129">
        <v>51.4</v>
      </c>
      <c r="C10" s="129">
        <v>34.825000000000003</v>
      </c>
      <c r="D10" s="129">
        <v>0</v>
      </c>
      <c r="E10" s="159">
        <v>147</v>
      </c>
      <c r="F10" s="132">
        <v>0</v>
      </c>
      <c r="G10" s="121">
        <v>13013</v>
      </c>
      <c r="H10" s="160">
        <v>18.5</v>
      </c>
      <c r="I10" s="133">
        <v>0</v>
      </c>
    </row>
    <row r="11" spans="1:9" ht="16.5" customHeight="1">
      <c r="A11" s="158">
        <v>40948</v>
      </c>
      <c r="B11" s="129">
        <v>53.1</v>
      </c>
      <c r="C11" s="129">
        <v>35.295833333333334</v>
      </c>
      <c r="D11" s="129">
        <v>0</v>
      </c>
      <c r="E11" s="159">
        <v>155.75</v>
      </c>
      <c r="F11" s="132">
        <v>0</v>
      </c>
      <c r="G11" s="121">
        <v>11190</v>
      </c>
      <c r="H11" s="160">
        <v>16.899999999999999</v>
      </c>
      <c r="I11" s="133">
        <v>0</v>
      </c>
    </row>
    <row r="12" spans="1:9" ht="16.5" customHeight="1">
      <c r="A12" s="158">
        <v>40949</v>
      </c>
      <c r="B12" s="129">
        <v>49.5</v>
      </c>
      <c r="C12" s="129">
        <v>33.837499999999999</v>
      </c>
      <c r="D12" s="129">
        <v>0</v>
      </c>
      <c r="E12" s="159">
        <v>153</v>
      </c>
      <c r="F12" s="132">
        <v>0</v>
      </c>
      <c r="G12" s="121">
        <v>13278</v>
      </c>
      <c r="H12" s="160">
        <v>18.5</v>
      </c>
      <c r="I12" s="133">
        <v>0</v>
      </c>
    </row>
    <row r="13" spans="1:9" ht="16.5" customHeight="1">
      <c r="A13" s="158">
        <v>40950</v>
      </c>
      <c r="B13" s="129">
        <v>53.3</v>
      </c>
      <c r="C13" s="129">
        <v>36.44166666666667</v>
      </c>
      <c r="D13" s="129">
        <v>0</v>
      </c>
      <c r="E13" s="159">
        <v>387.66666666666669</v>
      </c>
      <c r="F13" s="132">
        <v>0</v>
      </c>
      <c r="G13" s="121">
        <v>12933</v>
      </c>
      <c r="H13" s="160">
        <v>17</v>
      </c>
      <c r="I13" s="133">
        <v>0</v>
      </c>
    </row>
    <row r="14" spans="1:9" ht="16.5" customHeight="1">
      <c r="A14" s="158">
        <v>40951</v>
      </c>
      <c r="B14" s="129">
        <v>58.1</v>
      </c>
      <c r="C14" s="129">
        <v>37.491666666666653</v>
      </c>
      <c r="D14" s="129">
        <v>0</v>
      </c>
      <c r="E14" s="159">
        <v>494</v>
      </c>
      <c r="F14" s="132">
        <v>0</v>
      </c>
      <c r="G14" s="121">
        <v>10661</v>
      </c>
      <c r="H14" s="160">
        <v>18</v>
      </c>
      <c r="I14" s="133">
        <v>0</v>
      </c>
    </row>
    <row r="15" spans="1:9" ht="16.5" customHeight="1">
      <c r="A15" s="158">
        <v>40952</v>
      </c>
      <c r="B15" s="129">
        <v>58.3</v>
      </c>
      <c r="C15" s="129">
        <v>37.291666666666657</v>
      </c>
      <c r="D15" s="129">
        <v>0</v>
      </c>
      <c r="E15" s="159">
        <v>444.08333333333331</v>
      </c>
      <c r="F15" s="132">
        <v>0</v>
      </c>
      <c r="G15" s="121">
        <v>8551</v>
      </c>
      <c r="H15" s="160">
        <v>14.5</v>
      </c>
      <c r="I15" s="133">
        <v>0</v>
      </c>
    </row>
    <row r="16" spans="1:9" ht="16.5" customHeight="1">
      <c r="A16" s="158">
        <v>40953</v>
      </c>
      <c r="B16" s="129">
        <v>56.9</v>
      </c>
      <c r="C16" s="129">
        <v>37.779166666666661</v>
      </c>
      <c r="D16" s="129">
        <v>0</v>
      </c>
      <c r="E16" s="159">
        <v>425.16666666666669</v>
      </c>
      <c r="F16" s="132">
        <v>0</v>
      </c>
      <c r="G16" s="121">
        <v>7783</v>
      </c>
      <c r="H16" s="160">
        <v>11.7</v>
      </c>
      <c r="I16" s="133">
        <v>0</v>
      </c>
    </row>
    <row r="17" spans="1:9" ht="16.5" customHeight="1">
      <c r="A17" s="158">
        <v>40954</v>
      </c>
      <c r="B17" s="129">
        <v>58.2</v>
      </c>
      <c r="C17" s="129">
        <v>37.329166666666659</v>
      </c>
      <c r="D17" s="129">
        <v>0</v>
      </c>
      <c r="E17" s="159">
        <v>385.625</v>
      </c>
      <c r="F17" s="132">
        <v>0</v>
      </c>
      <c r="G17" s="121">
        <v>9498</v>
      </c>
      <c r="H17" s="160">
        <v>16.899999999999999</v>
      </c>
      <c r="I17" s="133">
        <v>0</v>
      </c>
    </row>
    <row r="18" spans="1:9" ht="16.5" customHeight="1">
      <c r="A18" s="158">
        <v>40955</v>
      </c>
      <c r="B18" s="129">
        <v>50.6</v>
      </c>
      <c r="C18" s="129">
        <v>37.354166666666664</v>
      </c>
      <c r="D18" s="129">
        <v>0</v>
      </c>
      <c r="E18" s="159">
        <v>397.33333333333331</v>
      </c>
      <c r="F18" s="132">
        <v>0</v>
      </c>
      <c r="G18" s="121">
        <v>12538</v>
      </c>
      <c r="H18" s="160">
        <v>18.5</v>
      </c>
      <c r="I18" s="133">
        <v>0</v>
      </c>
    </row>
    <row r="19" spans="1:9" ht="16.5" customHeight="1">
      <c r="A19" s="158">
        <v>40956</v>
      </c>
      <c r="B19" s="129">
        <v>55.3</v>
      </c>
      <c r="C19" s="129">
        <v>36.4</v>
      </c>
      <c r="D19" s="129">
        <v>0</v>
      </c>
      <c r="E19" s="159">
        <v>351.16666666666669</v>
      </c>
      <c r="F19" s="132">
        <v>0</v>
      </c>
      <c r="G19" s="121">
        <v>10474</v>
      </c>
      <c r="H19" s="160">
        <v>15.5</v>
      </c>
      <c r="I19" s="133">
        <v>0</v>
      </c>
    </row>
    <row r="20" spans="1:9" ht="16.5" customHeight="1">
      <c r="A20" s="158">
        <v>40957</v>
      </c>
      <c r="B20" s="129">
        <v>51.7</v>
      </c>
      <c r="C20" s="129">
        <v>36.1875</v>
      </c>
      <c r="D20" s="129">
        <v>0</v>
      </c>
      <c r="E20" s="159">
        <v>332.375</v>
      </c>
      <c r="F20" s="132">
        <v>0</v>
      </c>
      <c r="G20" s="121">
        <v>12793</v>
      </c>
      <c r="H20" s="160">
        <v>17.400000000000091</v>
      </c>
      <c r="I20" s="133">
        <v>0</v>
      </c>
    </row>
    <row r="21" spans="1:9" ht="16.5" customHeight="1">
      <c r="A21" s="158">
        <v>40958</v>
      </c>
      <c r="B21" s="129">
        <v>56.6</v>
      </c>
      <c r="C21" s="129">
        <v>34.466666666666676</v>
      </c>
      <c r="D21" s="129">
        <v>9.1666666666666667E-3</v>
      </c>
      <c r="E21" s="159">
        <v>313.375</v>
      </c>
      <c r="F21" s="132">
        <v>0</v>
      </c>
      <c r="G21" s="121">
        <v>10112</v>
      </c>
      <c r="H21" s="160">
        <v>15.5</v>
      </c>
      <c r="I21" s="133">
        <v>0</v>
      </c>
    </row>
    <row r="22" spans="1:9" ht="16.5" customHeight="1">
      <c r="A22" s="158">
        <v>40959</v>
      </c>
      <c r="B22" s="129">
        <v>57.6</v>
      </c>
      <c r="C22" s="129">
        <v>33.31666666666667</v>
      </c>
      <c r="D22" s="129">
        <v>3.3750000000000002E-2</v>
      </c>
      <c r="E22" s="159">
        <v>304.83333333333331</v>
      </c>
      <c r="F22" s="132">
        <v>0</v>
      </c>
      <c r="G22" s="121">
        <v>8938</v>
      </c>
      <c r="H22" s="160">
        <v>16.199999999999818</v>
      </c>
      <c r="I22" s="133">
        <v>0</v>
      </c>
    </row>
    <row r="23" spans="1:9" ht="16.5" customHeight="1">
      <c r="A23" s="158">
        <v>40960</v>
      </c>
      <c r="B23" s="129">
        <v>54.7</v>
      </c>
      <c r="C23" s="129">
        <v>33.341666666666676</v>
      </c>
      <c r="D23" s="129">
        <v>0</v>
      </c>
      <c r="E23" s="159">
        <v>376.33333333333331</v>
      </c>
      <c r="F23" s="132">
        <v>0</v>
      </c>
      <c r="G23" s="121">
        <v>9780</v>
      </c>
      <c r="H23" s="160">
        <v>16.100000000000136</v>
      </c>
      <c r="I23" s="133">
        <v>0</v>
      </c>
    </row>
    <row r="24" spans="1:9" ht="16.5" customHeight="1">
      <c r="A24" s="158">
        <v>40961</v>
      </c>
      <c r="B24" s="129">
        <v>53.2</v>
      </c>
      <c r="C24" s="129">
        <v>33.375</v>
      </c>
      <c r="D24" s="129">
        <v>0</v>
      </c>
      <c r="E24" s="159">
        <v>410.33333333333331</v>
      </c>
      <c r="F24" s="132">
        <v>0</v>
      </c>
      <c r="G24" s="121">
        <v>13553</v>
      </c>
      <c r="H24" s="160">
        <v>19.8</v>
      </c>
      <c r="I24" s="133">
        <v>0</v>
      </c>
    </row>
    <row r="25" spans="1:9" ht="16.5" customHeight="1">
      <c r="A25" s="158">
        <v>40962</v>
      </c>
      <c r="B25" s="129">
        <v>57.1</v>
      </c>
      <c r="C25" s="129">
        <v>32.87083333333333</v>
      </c>
      <c r="D25" s="129">
        <v>0</v>
      </c>
      <c r="E25" s="159">
        <v>296.5</v>
      </c>
      <c r="F25" s="132">
        <v>0</v>
      </c>
      <c r="G25" s="121">
        <v>13816</v>
      </c>
      <c r="H25" s="160">
        <v>19.400000000000091</v>
      </c>
      <c r="I25" s="133">
        <v>0</v>
      </c>
    </row>
    <row r="26" spans="1:9" ht="16.5" customHeight="1">
      <c r="A26" s="158">
        <v>40963</v>
      </c>
      <c r="B26" s="129">
        <v>54.7</v>
      </c>
      <c r="C26" s="129">
        <v>32.179166666666667</v>
      </c>
      <c r="D26" s="129">
        <v>0</v>
      </c>
      <c r="E26" s="159">
        <v>186.95833333333334</v>
      </c>
      <c r="F26" s="132">
        <v>0</v>
      </c>
      <c r="G26" s="121">
        <v>14225</v>
      </c>
      <c r="H26" s="160">
        <v>24.599999999999909</v>
      </c>
      <c r="I26" s="133">
        <v>0</v>
      </c>
    </row>
    <row r="27" spans="1:9" ht="16.5" customHeight="1">
      <c r="A27" s="158">
        <v>40964</v>
      </c>
      <c r="B27" s="129">
        <v>54.3</v>
      </c>
      <c r="C27" s="129">
        <v>33.141666666666673</v>
      </c>
      <c r="D27" s="129">
        <v>4.5833333333333337E-2</v>
      </c>
      <c r="E27" s="159">
        <v>160.79166666666666</v>
      </c>
      <c r="F27" s="132">
        <v>0</v>
      </c>
      <c r="G27" s="121">
        <v>13012</v>
      </c>
      <c r="H27" s="160">
        <v>13</v>
      </c>
      <c r="I27" s="133">
        <v>0</v>
      </c>
    </row>
    <row r="28" spans="1:9" ht="16.5" customHeight="1">
      <c r="A28" s="158">
        <v>40965</v>
      </c>
      <c r="B28" s="129">
        <v>54.3</v>
      </c>
      <c r="C28" s="129">
        <v>34.291666666666664</v>
      </c>
      <c r="D28" s="129">
        <v>0</v>
      </c>
      <c r="E28" s="159">
        <v>144.5</v>
      </c>
      <c r="F28" s="132">
        <v>0</v>
      </c>
      <c r="G28" s="121">
        <v>15104</v>
      </c>
      <c r="H28" s="160">
        <v>27.900000000000091</v>
      </c>
      <c r="I28" s="133">
        <v>0</v>
      </c>
    </row>
    <row r="29" spans="1:9" ht="16.5" customHeight="1">
      <c r="A29" s="158">
        <v>40966</v>
      </c>
      <c r="B29" s="129">
        <v>52</v>
      </c>
      <c r="C29" s="129">
        <v>34.620833333333323</v>
      </c>
      <c r="D29" s="129">
        <v>0</v>
      </c>
      <c r="E29" s="159">
        <v>144.33333333333334</v>
      </c>
      <c r="F29" s="132">
        <v>0</v>
      </c>
      <c r="G29" s="121">
        <v>15412</v>
      </c>
      <c r="H29" s="160">
        <v>27.199999999999818</v>
      </c>
      <c r="I29" s="133">
        <v>0</v>
      </c>
    </row>
    <row r="30" spans="1:9" ht="16.5" customHeight="1">
      <c r="A30" s="158">
        <v>40967</v>
      </c>
      <c r="B30" s="129">
        <v>56.3</v>
      </c>
      <c r="C30" s="129">
        <v>35.1</v>
      </c>
      <c r="D30" s="129">
        <v>0</v>
      </c>
      <c r="E30" s="159">
        <v>189</v>
      </c>
      <c r="F30" s="132">
        <v>0</v>
      </c>
      <c r="G30" s="121">
        <v>14717</v>
      </c>
      <c r="H30" s="160">
        <v>25.900000000000091</v>
      </c>
      <c r="I30" s="133">
        <v>0</v>
      </c>
    </row>
    <row r="31" spans="1:9" ht="16.5" customHeight="1">
      <c r="A31" s="158">
        <v>40968</v>
      </c>
      <c r="B31" s="129">
        <v>54.6</v>
      </c>
      <c r="C31" s="129">
        <v>34.870833333333337</v>
      </c>
      <c r="D31" s="129">
        <v>0</v>
      </c>
      <c r="E31" s="159">
        <v>248.04166666666666</v>
      </c>
      <c r="F31" s="132">
        <v>0</v>
      </c>
      <c r="G31" s="121">
        <v>15264</v>
      </c>
      <c r="H31" s="160">
        <v>28.400000000000091</v>
      </c>
      <c r="I31" s="133">
        <v>0</v>
      </c>
    </row>
    <row r="32" spans="1:9" ht="4.5" customHeight="1" thickBot="1">
      <c r="F32" s="161"/>
      <c r="G32" s="161"/>
      <c r="H32" s="161"/>
      <c r="I32" s="162"/>
    </row>
    <row r="33" spans="1:9" ht="14.25" customHeight="1">
      <c r="A33" s="107" t="s">
        <v>86</v>
      </c>
      <c r="B33" s="108"/>
      <c r="C33" s="108"/>
      <c r="D33" s="108"/>
      <c r="E33" s="163"/>
      <c r="F33" s="164">
        <f>SUM(F3:F32)</f>
        <v>0</v>
      </c>
      <c r="G33" s="165">
        <f>SUM(G3:G31)</f>
        <v>361483</v>
      </c>
      <c r="H33" s="166">
        <f>SUM(H3:H31)</f>
        <v>511.90000000000015</v>
      </c>
      <c r="I33" s="167">
        <f>SUM(I3:I31)</f>
        <v>0</v>
      </c>
    </row>
    <row r="34" spans="1:9" ht="15" customHeight="1" thickBot="1">
      <c r="A34" s="109" t="s">
        <v>87</v>
      </c>
      <c r="B34" s="168">
        <f>AVERAGE(B3:B31)</f>
        <v>53.396551724137922</v>
      </c>
      <c r="C34" s="168">
        <f>AVERAGE(C3:C31)</f>
        <v>34.702729885057472</v>
      </c>
      <c r="D34" s="168">
        <f>AVERAGE(D3:D31)</f>
        <v>3.060344827586207E-3</v>
      </c>
      <c r="E34" s="156">
        <f>AVERAGE(E3:E31)</f>
        <v>259.06896551724134</v>
      </c>
      <c r="F34" s="110"/>
      <c r="G34" s="110"/>
      <c r="H34" s="111"/>
      <c r="I34" s="169"/>
    </row>
    <row r="35" spans="1:9" ht="3.75" customHeight="1" thickBot="1">
      <c r="A35" s="112"/>
      <c r="B35" s="113"/>
      <c r="C35" s="113"/>
      <c r="D35" s="114"/>
      <c r="E35" s="170"/>
      <c r="F35" s="116"/>
      <c r="G35" s="117"/>
      <c r="H35" s="114"/>
    </row>
    <row r="36" spans="1:9" ht="15">
      <c r="A36" s="171"/>
      <c r="B36" s="172"/>
      <c r="C36" s="173" t="s">
        <v>93</v>
      </c>
      <c r="D36" s="174"/>
      <c r="E36" s="175"/>
      <c r="F36" s="173" t="s">
        <v>94</v>
      </c>
      <c r="G36" s="176"/>
      <c r="H36" s="177"/>
    </row>
    <row r="37" spans="1:9">
      <c r="A37" s="178"/>
      <c r="B37" s="112"/>
      <c r="C37" s="112"/>
      <c r="D37" s="112"/>
      <c r="E37" s="179"/>
      <c r="F37" s="112"/>
      <c r="G37" s="112"/>
      <c r="H37" s="180"/>
    </row>
    <row r="38" spans="1:9" ht="15" thickBot="1">
      <c r="A38" s="181"/>
      <c r="B38" s="182"/>
      <c r="C38" s="182"/>
      <c r="D38" s="182"/>
      <c r="E38" s="183"/>
      <c r="F38" s="182"/>
      <c r="G38" s="182"/>
      <c r="H38" s="184"/>
    </row>
  </sheetData>
  <mergeCells count="1">
    <mergeCell ref="B1:E1"/>
  </mergeCells>
  <phoneticPr fontId="12" type="noConversion"/>
  <pageMargins left="0.75" right="0.75" top="1" bottom="1" header="0.5" footer="0.5"/>
  <pageSetup paperSize="9" scale="6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0"/>
  <sheetViews>
    <sheetView topLeftCell="A16" zoomScaleNormal="100" workbookViewId="0">
      <selection activeCell="I3" sqref="I3:I33"/>
    </sheetView>
  </sheetViews>
  <sheetFormatPr defaultColWidth="9.140625" defaultRowHeight="14.25"/>
  <cols>
    <col min="1" max="1" width="12.28515625" style="106" customWidth="1"/>
    <col min="2" max="2" width="9.140625" style="106"/>
    <col min="3" max="3" width="11.5703125" style="106" customWidth="1"/>
    <col min="4" max="4" width="11" style="106" customWidth="1"/>
    <col min="5" max="5" width="14.28515625" style="106" bestFit="1" customWidth="1"/>
    <col min="6" max="6" width="26.140625" style="106" customWidth="1"/>
    <col min="7" max="7" width="25.28515625" style="106" bestFit="1" customWidth="1"/>
    <col min="8" max="8" width="35.42578125" style="106" customWidth="1"/>
    <col min="9" max="9" width="19.85546875" style="106" customWidth="1"/>
    <col min="10" max="16384" width="9.140625" style="106"/>
  </cols>
  <sheetData>
    <row r="1" spans="1:9" ht="59.25" customHeight="1">
      <c r="A1" s="97"/>
      <c r="B1" s="297" t="s">
        <v>77</v>
      </c>
      <c r="C1" s="297"/>
      <c r="D1" s="297"/>
      <c r="E1" s="297"/>
      <c r="F1" s="98" t="s">
        <v>78</v>
      </c>
      <c r="G1" s="98" t="s">
        <v>79</v>
      </c>
      <c r="H1" s="99" t="s">
        <v>80</v>
      </c>
      <c r="I1" s="98" t="s">
        <v>57</v>
      </c>
    </row>
    <row r="2" spans="1:9" ht="16.5" customHeight="1" thickBot="1">
      <c r="A2" s="103" t="s">
        <v>81</v>
      </c>
      <c r="B2" s="101" t="s">
        <v>82</v>
      </c>
      <c r="C2" s="101" t="s">
        <v>83</v>
      </c>
      <c r="D2" s="101" t="s">
        <v>84</v>
      </c>
      <c r="E2" s="102" t="s">
        <v>85</v>
      </c>
      <c r="F2" s="103" t="s">
        <v>40</v>
      </c>
      <c r="G2" s="103" t="s">
        <v>40</v>
      </c>
      <c r="H2" s="104" t="s">
        <v>46</v>
      </c>
      <c r="I2" s="100" t="s">
        <v>88</v>
      </c>
    </row>
    <row r="3" spans="1:9" ht="16.5" customHeight="1">
      <c r="A3" s="105">
        <v>40969</v>
      </c>
      <c r="B3" s="193">
        <v>54.1</v>
      </c>
      <c r="C3" s="194">
        <v>34.5</v>
      </c>
      <c r="D3" s="194">
        <v>0.1</v>
      </c>
      <c r="E3" s="195">
        <v>237</v>
      </c>
      <c r="F3" s="188">
        <v>0</v>
      </c>
      <c r="G3" s="121">
        <v>10557</v>
      </c>
      <c r="H3" s="160">
        <v>21.699999999999818</v>
      </c>
      <c r="I3" s="133">
        <v>0</v>
      </c>
    </row>
    <row r="4" spans="1:9" ht="16.5" customHeight="1">
      <c r="A4" s="105">
        <v>40970</v>
      </c>
      <c r="B4" s="196">
        <v>55.6</v>
      </c>
      <c r="C4" s="197">
        <v>34.6</v>
      </c>
      <c r="D4" s="129">
        <v>0</v>
      </c>
      <c r="E4" s="198">
        <v>281</v>
      </c>
      <c r="F4" s="188">
        <v>0</v>
      </c>
      <c r="G4" s="121">
        <v>12245</v>
      </c>
      <c r="H4" s="160">
        <v>22.400000000000091</v>
      </c>
      <c r="I4" s="133">
        <v>0</v>
      </c>
    </row>
    <row r="5" spans="1:9" ht="16.5" customHeight="1">
      <c r="A5" s="105">
        <v>40971</v>
      </c>
      <c r="B5" s="199">
        <v>55.1</v>
      </c>
      <c r="C5" s="129">
        <v>33.1</v>
      </c>
      <c r="D5" s="129">
        <v>0</v>
      </c>
      <c r="E5" s="131">
        <v>189</v>
      </c>
      <c r="F5" s="188">
        <v>0</v>
      </c>
      <c r="G5" s="121">
        <v>13003</v>
      </c>
      <c r="H5" s="160">
        <v>24.5</v>
      </c>
      <c r="I5" s="133">
        <v>0</v>
      </c>
    </row>
    <row r="6" spans="1:9" ht="16.5" customHeight="1">
      <c r="A6" s="105">
        <v>40972</v>
      </c>
      <c r="B6" s="199">
        <v>53.8</v>
      </c>
      <c r="C6" s="129">
        <v>37</v>
      </c>
      <c r="D6" s="129">
        <v>0</v>
      </c>
      <c r="E6" s="131">
        <v>362</v>
      </c>
      <c r="F6" s="188">
        <v>0</v>
      </c>
      <c r="G6" s="187">
        <v>13200</v>
      </c>
      <c r="H6" s="160">
        <v>22.900000000000091</v>
      </c>
      <c r="I6" s="133">
        <v>0</v>
      </c>
    </row>
    <row r="7" spans="1:9" ht="16.5" customHeight="1">
      <c r="A7" s="105">
        <v>40973</v>
      </c>
      <c r="B7" s="199">
        <v>54.1</v>
      </c>
      <c r="C7" s="129">
        <v>36.6</v>
      </c>
      <c r="D7" s="129">
        <v>0</v>
      </c>
      <c r="E7" s="131">
        <v>372</v>
      </c>
      <c r="F7" s="188">
        <v>0</v>
      </c>
      <c r="G7" s="121">
        <v>14658</v>
      </c>
      <c r="H7" s="160">
        <v>22.199999999999818</v>
      </c>
      <c r="I7" s="133">
        <v>0</v>
      </c>
    </row>
    <row r="8" spans="1:9" ht="16.5" customHeight="1">
      <c r="A8" s="105">
        <v>40974</v>
      </c>
      <c r="B8" s="199">
        <v>53.6</v>
      </c>
      <c r="C8" s="129">
        <v>35.1</v>
      </c>
      <c r="D8" s="129">
        <v>0.03</v>
      </c>
      <c r="E8" s="131">
        <v>307</v>
      </c>
      <c r="F8" s="188">
        <v>0</v>
      </c>
      <c r="G8" s="121">
        <v>14514</v>
      </c>
      <c r="H8" s="160">
        <v>20.400000000000091</v>
      </c>
      <c r="I8" s="133">
        <v>0</v>
      </c>
    </row>
    <row r="9" spans="1:9" ht="16.5" customHeight="1">
      <c r="A9" s="105">
        <v>40975</v>
      </c>
      <c r="B9" s="199">
        <v>54.4</v>
      </c>
      <c r="C9" s="129">
        <v>38.4</v>
      </c>
      <c r="D9" s="129">
        <v>0</v>
      </c>
      <c r="E9" s="131">
        <v>397</v>
      </c>
      <c r="F9" s="188">
        <v>0</v>
      </c>
      <c r="G9" s="121">
        <v>14513</v>
      </c>
      <c r="H9" s="160">
        <v>19.099999999999909</v>
      </c>
      <c r="I9" s="133">
        <v>0</v>
      </c>
    </row>
    <row r="10" spans="1:9" ht="16.5" customHeight="1">
      <c r="A10" s="105">
        <v>40976</v>
      </c>
      <c r="B10" s="199">
        <v>55.6</v>
      </c>
      <c r="C10" s="129">
        <v>38.6</v>
      </c>
      <c r="D10" s="129">
        <v>0</v>
      </c>
      <c r="E10" s="131">
        <v>395</v>
      </c>
      <c r="F10" s="188">
        <v>0</v>
      </c>
      <c r="G10" s="121">
        <v>14532</v>
      </c>
      <c r="H10" s="160">
        <v>23.100000000000136</v>
      </c>
      <c r="I10" s="133">
        <v>0</v>
      </c>
    </row>
    <row r="11" spans="1:9" ht="16.5" customHeight="1">
      <c r="A11" s="105">
        <v>40977</v>
      </c>
      <c r="B11" s="199">
        <v>53.5</v>
      </c>
      <c r="C11" s="129">
        <v>39.200000000000003</v>
      </c>
      <c r="D11" s="129">
        <v>0</v>
      </c>
      <c r="E11" s="131">
        <v>425</v>
      </c>
      <c r="F11" s="188">
        <v>0</v>
      </c>
      <c r="G11" s="121">
        <v>14102</v>
      </c>
      <c r="H11" s="160">
        <v>22.3</v>
      </c>
      <c r="I11" s="133">
        <v>0</v>
      </c>
    </row>
    <row r="12" spans="1:9" ht="16.5" customHeight="1">
      <c r="A12" s="105">
        <v>40978</v>
      </c>
      <c r="B12" s="199">
        <v>55.9</v>
      </c>
      <c r="C12" s="129">
        <v>37.200000000000003</v>
      </c>
      <c r="D12" s="129">
        <v>0</v>
      </c>
      <c r="E12" s="131">
        <v>324</v>
      </c>
      <c r="F12" s="188">
        <v>0</v>
      </c>
      <c r="G12" s="121">
        <v>13832</v>
      </c>
      <c r="H12" s="160">
        <v>21.099999999999909</v>
      </c>
      <c r="I12" s="133">
        <v>0</v>
      </c>
    </row>
    <row r="13" spans="1:9" ht="16.5" customHeight="1">
      <c r="A13" s="105">
        <v>40979</v>
      </c>
      <c r="B13" s="199">
        <v>57.7</v>
      </c>
      <c r="C13" s="129">
        <v>35.4</v>
      </c>
      <c r="D13" s="129">
        <v>0</v>
      </c>
      <c r="E13" s="131">
        <v>304</v>
      </c>
      <c r="F13" s="188">
        <v>0</v>
      </c>
      <c r="G13" s="187">
        <v>13394</v>
      </c>
      <c r="H13" s="160">
        <v>22.800000000000182</v>
      </c>
      <c r="I13" s="133">
        <v>0</v>
      </c>
    </row>
    <row r="14" spans="1:9" ht="16.5" customHeight="1">
      <c r="A14" s="105">
        <v>40980</v>
      </c>
      <c r="B14" s="199">
        <v>54.5</v>
      </c>
      <c r="C14" s="129">
        <v>36.4</v>
      </c>
      <c r="D14" s="129">
        <v>0</v>
      </c>
      <c r="E14" s="131">
        <v>315</v>
      </c>
      <c r="F14" s="188">
        <v>0</v>
      </c>
      <c r="G14" s="121">
        <v>13684</v>
      </c>
      <c r="H14" s="160">
        <v>23.8</v>
      </c>
      <c r="I14" s="133">
        <v>0</v>
      </c>
    </row>
    <row r="15" spans="1:9" ht="16.5" customHeight="1">
      <c r="A15" s="105">
        <v>40981</v>
      </c>
      <c r="B15" s="199">
        <v>54.2</v>
      </c>
      <c r="C15" s="129">
        <v>36.9</v>
      </c>
      <c r="D15" s="129">
        <v>0</v>
      </c>
      <c r="E15" s="131">
        <v>367</v>
      </c>
      <c r="F15" s="188">
        <v>0</v>
      </c>
      <c r="G15" s="121">
        <v>13603</v>
      </c>
      <c r="H15" s="160">
        <v>23.599999999999909</v>
      </c>
      <c r="I15" s="133">
        <v>0</v>
      </c>
    </row>
    <row r="16" spans="1:9" ht="16.5" customHeight="1">
      <c r="A16" s="105">
        <v>40982</v>
      </c>
      <c r="B16" s="199">
        <v>52.5</v>
      </c>
      <c r="C16" s="129">
        <v>37.200000000000003</v>
      </c>
      <c r="D16" s="129">
        <v>0</v>
      </c>
      <c r="E16" s="131">
        <v>518</v>
      </c>
      <c r="F16" s="188">
        <v>0</v>
      </c>
      <c r="G16" s="121">
        <v>12988</v>
      </c>
      <c r="H16" s="160">
        <v>22.8</v>
      </c>
      <c r="I16" s="133">
        <v>0</v>
      </c>
    </row>
    <row r="17" spans="1:9" ht="16.5" customHeight="1">
      <c r="A17" s="105">
        <v>40983</v>
      </c>
      <c r="B17" s="199">
        <v>52.8</v>
      </c>
      <c r="C17" s="129">
        <v>38.200000000000003</v>
      </c>
      <c r="D17" s="129">
        <v>0</v>
      </c>
      <c r="E17" s="131">
        <v>481</v>
      </c>
      <c r="F17" s="188">
        <v>0</v>
      </c>
      <c r="G17" s="121">
        <v>13943</v>
      </c>
      <c r="H17" s="160">
        <v>23.5</v>
      </c>
      <c r="I17" s="133">
        <v>0</v>
      </c>
    </row>
    <row r="18" spans="1:9" ht="16.5" customHeight="1">
      <c r="A18" s="105">
        <v>40984</v>
      </c>
      <c r="B18" s="199">
        <v>55</v>
      </c>
      <c r="C18" s="129">
        <v>35.4</v>
      </c>
      <c r="D18" s="129">
        <v>0</v>
      </c>
      <c r="E18" s="131">
        <v>489</v>
      </c>
      <c r="F18" s="188">
        <v>0</v>
      </c>
      <c r="G18" s="121">
        <v>14148</v>
      </c>
      <c r="H18" s="160">
        <v>23.400000000000091</v>
      </c>
      <c r="I18" s="133">
        <v>0</v>
      </c>
    </row>
    <row r="19" spans="1:9" ht="16.5" customHeight="1">
      <c r="A19" s="105">
        <v>40985</v>
      </c>
      <c r="B19" s="199">
        <v>55.3</v>
      </c>
      <c r="C19" s="129">
        <v>35.299999999999997</v>
      </c>
      <c r="D19" s="129">
        <v>0</v>
      </c>
      <c r="E19" s="131">
        <v>483</v>
      </c>
      <c r="F19" s="188">
        <v>0</v>
      </c>
      <c r="G19" s="121">
        <v>13993</v>
      </c>
      <c r="H19" s="160">
        <v>24</v>
      </c>
      <c r="I19" s="133">
        <v>0</v>
      </c>
    </row>
    <row r="20" spans="1:9" ht="16.5" customHeight="1">
      <c r="A20" s="105">
        <v>40986</v>
      </c>
      <c r="B20" s="199">
        <v>53.9</v>
      </c>
      <c r="C20" s="129">
        <v>35.9</v>
      </c>
      <c r="D20" s="129">
        <v>0</v>
      </c>
      <c r="E20" s="131">
        <v>453</v>
      </c>
      <c r="F20" s="188">
        <v>0</v>
      </c>
      <c r="G20" s="187">
        <v>14224</v>
      </c>
      <c r="H20" s="160">
        <v>23.5</v>
      </c>
      <c r="I20" s="133">
        <v>0</v>
      </c>
    </row>
    <row r="21" spans="1:9" ht="16.5" customHeight="1">
      <c r="A21" s="105">
        <v>40987</v>
      </c>
      <c r="B21" s="199">
        <v>54.9</v>
      </c>
      <c r="C21" s="129">
        <v>35.200000000000003</v>
      </c>
      <c r="D21" s="129">
        <v>0</v>
      </c>
      <c r="E21" s="131">
        <v>444</v>
      </c>
      <c r="F21" s="188">
        <v>0</v>
      </c>
      <c r="G21" s="121">
        <v>14232</v>
      </c>
      <c r="H21" s="160">
        <v>22.5</v>
      </c>
      <c r="I21" s="133">
        <v>0</v>
      </c>
    </row>
    <row r="22" spans="1:9" ht="16.5" customHeight="1">
      <c r="A22" s="105">
        <v>40988</v>
      </c>
      <c r="B22" s="199">
        <v>54.9</v>
      </c>
      <c r="C22" s="129">
        <v>35.6</v>
      </c>
      <c r="D22" s="129">
        <v>0</v>
      </c>
      <c r="E22" s="131">
        <v>437</v>
      </c>
      <c r="F22" s="188">
        <v>0</v>
      </c>
      <c r="G22" s="121">
        <v>14227</v>
      </c>
      <c r="H22" s="160">
        <v>22.5</v>
      </c>
      <c r="I22" s="133">
        <v>0</v>
      </c>
    </row>
    <row r="23" spans="1:9" ht="16.5" customHeight="1">
      <c r="A23" s="105">
        <v>40989</v>
      </c>
      <c r="B23" s="199">
        <v>55.2</v>
      </c>
      <c r="C23" s="129">
        <v>35.799999999999997</v>
      </c>
      <c r="D23" s="129">
        <v>0</v>
      </c>
      <c r="E23" s="131">
        <v>458</v>
      </c>
      <c r="F23" s="188">
        <v>0</v>
      </c>
      <c r="G23" s="121">
        <v>14142</v>
      </c>
      <c r="H23" s="160">
        <v>22</v>
      </c>
      <c r="I23" s="133">
        <v>0</v>
      </c>
    </row>
    <row r="24" spans="1:9" ht="16.5" customHeight="1">
      <c r="A24" s="105">
        <v>40990</v>
      </c>
      <c r="B24" s="199">
        <v>53.5</v>
      </c>
      <c r="C24" s="129">
        <v>36.9</v>
      </c>
      <c r="D24" s="129">
        <v>0</v>
      </c>
      <c r="E24" s="131">
        <v>533</v>
      </c>
      <c r="F24" s="188">
        <v>0</v>
      </c>
      <c r="G24" s="121">
        <v>14312</v>
      </c>
      <c r="H24" s="160">
        <v>22.2</v>
      </c>
      <c r="I24" s="133">
        <v>0</v>
      </c>
    </row>
    <row r="25" spans="1:9" ht="16.5" customHeight="1">
      <c r="A25" s="105">
        <v>40991</v>
      </c>
      <c r="B25" s="199">
        <v>56.5</v>
      </c>
      <c r="C25" s="129">
        <v>37.5</v>
      </c>
      <c r="D25" s="129">
        <v>0</v>
      </c>
      <c r="E25" s="131">
        <v>519</v>
      </c>
      <c r="F25" s="188">
        <v>0</v>
      </c>
      <c r="G25" s="121">
        <v>14020</v>
      </c>
      <c r="H25" s="160">
        <v>22.3</v>
      </c>
      <c r="I25" s="133">
        <v>0</v>
      </c>
    </row>
    <row r="26" spans="1:9" ht="16.5" customHeight="1">
      <c r="A26" s="105">
        <v>40992</v>
      </c>
      <c r="B26" s="199">
        <v>57.2</v>
      </c>
      <c r="C26" s="129">
        <v>37.200000000000003</v>
      </c>
      <c r="D26" s="129">
        <v>0</v>
      </c>
      <c r="E26" s="131">
        <v>499</v>
      </c>
      <c r="F26" s="188">
        <v>0</v>
      </c>
      <c r="G26" s="121">
        <v>14020</v>
      </c>
      <c r="H26" s="160">
        <v>22.3</v>
      </c>
      <c r="I26" s="133">
        <v>0</v>
      </c>
    </row>
    <row r="27" spans="1:9" ht="16.5" customHeight="1">
      <c r="A27" s="105">
        <v>40993</v>
      </c>
      <c r="B27" s="199">
        <v>57.2</v>
      </c>
      <c r="C27" s="129">
        <v>36.9</v>
      </c>
      <c r="D27" s="129">
        <v>0</v>
      </c>
      <c r="E27" s="131">
        <v>493</v>
      </c>
      <c r="F27" s="188">
        <v>0</v>
      </c>
      <c r="G27" s="187">
        <v>14451</v>
      </c>
      <c r="H27" s="160">
        <v>23.5</v>
      </c>
      <c r="I27" s="133">
        <v>0</v>
      </c>
    </row>
    <row r="28" spans="1:9" ht="16.5" customHeight="1">
      <c r="A28" s="105">
        <v>40994</v>
      </c>
      <c r="B28" s="199">
        <v>52.9</v>
      </c>
      <c r="C28" s="129">
        <v>37.6</v>
      </c>
      <c r="D28" s="129">
        <v>0</v>
      </c>
      <c r="E28" s="131">
        <v>505</v>
      </c>
      <c r="F28" s="188">
        <v>0</v>
      </c>
      <c r="G28" s="121">
        <v>13835</v>
      </c>
      <c r="H28" s="160">
        <v>22.3</v>
      </c>
      <c r="I28" s="133">
        <v>0</v>
      </c>
    </row>
    <row r="29" spans="1:9" ht="16.5" customHeight="1">
      <c r="A29" s="105">
        <v>40995</v>
      </c>
      <c r="B29" s="199">
        <v>57.9</v>
      </c>
      <c r="C29" s="129">
        <v>37.6</v>
      </c>
      <c r="D29" s="129">
        <v>0</v>
      </c>
      <c r="E29" s="131">
        <v>511</v>
      </c>
      <c r="F29" s="188">
        <v>0</v>
      </c>
      <c r="G29" s="121">
        <v>14007</v>
      </c>
      <c r="H29" s="160">
        <v>22.7</v>
      </c>
      <c r="I29" s="133">
        <v>0</v>
      </c>
    </row>
    <row r="30" spans="1:9" ht="16.5" customHeight="1">
      <c r="A30" s="105">
        <v>40996</v>
      </c>
      <c r="B30" s="199">
        <v>54.7</v>
      </c>
      <c r="C30" s="129">
        <v>37.700000000000003</v>
      </c>
      <c r="D30" s="129">
        <v>0</v>
      </c>
      <c r="E30" s="131">
        <v>518</v>
      </c>
      <c r="F30" s="188">
        <v>0</v>
      </c>
      <c r="G30" s="121">
        <v>14122</v>
      </c>
      <c r="H30" s="160">
        <v>22.5</v>
      </c>
      <c r="I30" s="133">
        <v>0</v>
      </c>
    </row>
    <row r="31" spans="1:9" ht="16.5" customHeight="1">
      <c r="A31" s="105">
        <v>40997</v>
      </c>
      <c r="B31" s="199">
        <v>53.5</v>
      </c>
      <c r="C31" s="129">
        <v>38</v>
      </c>
      <c r="D31" s="129">
        <v>0</v>
      </c>
      <c r="E31" s="131">
        <v>515</v>
      </c>
      <c r="F31" s="188">
        <v>0</v>
      </c>
      <c r="G31" s="121">
        <v>14122</v>
      </c>
      <c r="H31" s="160">
        <v>22.500000000000227</v>
      </c>
      <c r="I31" s="133">
        <v>0</v>
      </c>
    </row>
    <row r="32" spans="1:9" ht="16.5" customHeight="1">
      <c r="A32" s="105">
        <v>40998</v>
      </c>
      <c r="B32" s="199">
        <v>53.5</v>
      </c>
      <c r="C32" s="129">
        <v>37.4</v>
      </c>
      <c r="D32" s="129">
        <v>0</v>
      </c>
      <c r="E32" s="131">
        <v>506</v>
      </c>
      <c r="F32" s="188">
        <v>0</v>
      </c>
      <c r="G32" s="121">
        <v>12136</v>
      </c>
      <c r="H32" s="160">
        <v>23</v>
      </c>
      <c r="I32" s="133">
        <v>0</v>
      </c>
    </row>
    <row r="33" spans="1:9" ht="16.5" customHeight="1" thickBot="1">
      <c r="A33" s="105">
        <v>40999</v>
      </c>
      <c r="B33" s="200">
        <v>55.5</v>
      </c>
      <c r="C33" s="201">
        <v>37.6</v>
      </c>
      <c r="D33" s="201">
        <v>0</v>
      </c>
      <c r="E33" s="202">
        <v>514</v>
      </c>
      <c r="F33" s="188">
        <v>0</v>
      </c>
      <c r="G33" s="121">
        <v>13400</v>
      </c>
      <c r="H33" s="160">
        <v>22.199999999999818</v>
      </c>
      <c r="I33" s="133">
        <v>0</v>
      </c>
    </row>
    <row r="34" spans="1:9" ht="6" customHeight="1" thickBot="1">
      <c r="F34" s="161"/>
      <c r="G34" s="161"/>
      <c r="H34" s="161"/>
      <c r="I34" s="162"/>
    </row>
    <row r="35" spans="1:9" ht="14.25" customHeight="1">
      <c r="A35" s="107" t="s">
        <v>86</v>
      </c>
      <c r="B35" s="108"/>
      <c r="C35" s="108"/>
      <c r="D35" s="108"/>
      <c r="E35" s="108"/>
      <c r="F35" s="164">
        <f>SUM(F21:F34)</f>
        <v>0</v>
      </c>
      <c r="G35" s="165">
        <f>SUM(G3:G33)</f>
        <v>426159</v>
      </c>
      <c r="H35" s="166">
        <f>SUM(H3:H33)</f>
        <v>699.6</v>
      </c>
      <c r="I35" s="167">
        <f>SUM(I3:I33)</f>
        <v>0</v>
      </c>
    </row>
    <row r="36" spans="1:9" ht="15" customHeight="1" thickBot="1">
      <c r="A36" s="109" t="s">
        <v>87</v>
      </c>
      <c r="B36" s="168">
        <f>AVERAGE(B3:B33)</f>
        <v>54.806451612903238</v>
      </c>
      <c r="C36" s="168">
        <f>AVERAGE(C3:C33)</f>
        <v>36.645161290322584</v>
      </c>
      <c r="D36" s="168">
        <f>AVERAGE(D3:D33)</f>
        <v>4.193548387096774E-3</v>
      </c>
      <c r="E36" s="168">
        <f>AVERAGE(E3:E33)</f>
        <v>424.22580645161293</v>
      </c>
      <c r="F36" s="110"/>
      <c r="G36" s="110"/>
      <c r="H36" s="111"/>
      <c r="I36" s="169"/>
    </row>
    <row r="37" spans="1:9" ht="3.75" customHeight="1" thickBot="1">
      <c r="A37" s="112"/>
      <c r="B37" s="113"/>
      <c r="C37" s="113"/>
      <c r="D37" s="114"/>
      <c r="E37" s="115"/>
      <c r="F37" s="116"/>
      <c r="G37" s="117"/>
      <c r="H37" s="114"/>
    </row>
    <row r="38" spans="1:9" ht="15">
      <c r="A38" s="171"/>
      <c r="B38" s="172"/>
      <c r="C38" s="173" t="s">
        <v>93</v>
      </c>
      <c r="D38" s="174"/>
      <c r="E38" s="192"/>
      <c r="F38" s="173" t="s">
        <v>94</v>
      </c>
      <c r="G38" s="176"/>
      <c r="H38" s="177"/>
    </row>
    <row r="39" spans="1:9">
      <c r="A39" s="178"/>
      <c r="B39" s="112"/>
      <c r="C39" s="112"/>
      <c r="D39" s="112"/>
      <c r="E39" s="112"/>
      <c r="F39" s="112"/>
      <c r="G39" s="112"/>
      <c r="H39" s="180"/>
    </row>
    <row r="40" spans="1:9" ht="15" thickBot="1">
      <c r="A40" s="181"/>
      <c r="B40" s="182"/>
      <c r="C40" s="182"/>
      <c r="D40" s="182"/>
      <c r="E40" s="182"/>
      <c r="F40" s="182"/>
      <c r="G40" s="182"/>
      <c r="H40" s="184"/>
    </row>
  </sheetData>
  <mergeCells count="1">
    <mergeCell ref="B1:E1"/>
  </mergeCells>
  <phoneticPr fontId="12" type="noConversion"/>
  <pageMargins left="0.75" right="0.75" top="1" bottom="1" header="0.5" footer="0.5"/>
  <pageSetup paperSize="9" scale="6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9"/>
  <sheetViews>
    <sheetView topLeftCell="A10" zoomScaleNormal="100" workbookViewId="0">
      <selection activeCell="I3" sqref="I3:I32"/>
    </sheetView>
  </sheetViews>
  <sheetFormatPr defaultColWidth="9.140625" defaultRowHeight="14.25"/>
  <cols>
    <col min="1" max="1" width="12.28515625" style="106" customWidth="1"/>
    <col min="2" max="2" width="10" style="106" customWidth="1"/>
    <col min="3" max="3" width="12.5703125" style="106" customWidth="1"/>
    <col min="4" max="4" width="11" style="106" customWidth="1"/>
    <col min="5" max="5" width="14.28515625" style="106" bestFit="1" customWidth="1"/>
    <col min="6" max="6" width="26.140625" style="106" customWidth="1"/>
    <col min="7" max="7" width="25.85546875" style="106" customWidth="1"/>
    <col min="8" max="8" width="38.140625" style="106" customWidth="1"/>
    <col min="9" max="9" width="19.85546875" style="106" customWidth="1"/>
    <col min="10" max="16384" width="9.140625" style="106"/>
  </cols>
  <sheetData>
    <row r="1" spans="1:9" ht="59.25" customHeight="1">
      <c r="A1" s="97"/>
      <c r="B1" s="297" t="s">
        <v>77</v>
      </c>
      <c r="C1" s="297"/>
      <c r="D1" s="297"/>
      <c r="E1" s="297"/>
      <c r="F1" s="98" t="s">
        <v>78</v>
      </c>
      <c r="G1" s="98" t="s">
        <v>79</v>
      </c>
      <c r="H1" s="99" t="s">
        <v>80</v>
      </c>
      <c r="I1" s="98" t="s">
        <v>57</v>
      </c>
    </row>
    <row r="2" spans="1:9" ht="16.5" customHeight="1" thickBot="1">
      <c r="A2" s="103" t="s">
        <v>81</v>
      </c>
      <c r="B2" s="101" t="s">
        <v>82</v>
      </c>
      <c r="C2" s="101" t="s">
        <v>83</v>
      </c>
      <c r="D2" s="101" t="s">
        <v>84</v>
      </c>
      <c r="E2" s="102" t="s">
        <v>85</v>
      </c>
      <c r="F2" s="103" t="s">
        <v>40</v>
      </c>
      <c r="G2" s="103" t="s">
        <v>40</v>
      </c>
      <c r="H2" s="104" t="s">
        <v>46</v>
      </c>
      <c r="I2" s="100" t="s">
        <v>88</v>
      </c>
    </row>
    <row r="3" spans="1:9" ht="16.5" customHeight="1">
      <c r="A3" s="105">
        <v>41000</v>
      </c>
      <c r="B3" s="193">
        <v>52.1</v>
      </c>
      <c r="C3" s="194">
        <v>34.9</v>
      </c>
      <c r="D3" s="194">
        <v>0</v>
      </c>
      <c r="E3" s="195">
        <v>427</v>
      </c>
      <c r="F3" s="188">
        <v>0</v>
      </c>
      <c r="G3" s="121">
        <v>13632</v>
      </c>
      <c r="H3" s="160">
        <v>22.800000000000182</v>
      </c>
      <c r="I3" s="133">
        <v>0</v>
      </c>
    </row>
    <row r="4" spans="1:9" ht="16.5" customHeight="1">
      <c r="A4" s="105">
        <v>41001</v>
      </c>
      <c r="B4" s="199">
        <v>56.6</v>
      </c>
      <c r="C4" s="129">
        <v>34.700000000000003</v>
      </c>
      <c r="D4" s="197">
        <v>0</v>
      </c>
      <c r="E4" s="131">
        <v>392</v>
      </c>
      <c r="F4" s="188">
        <v>0</v>
      </c>
      <c r="G4" s="121">
        <v>14057</v>
      </c>
      <c r="H4" s="160">
        <v>23.5</v>
      </c>
      <c r="I4" s="133">
        <v>0</v>
      </c>
    </row>
    <row r="5" spans="1:9" ht="16.5" customHeight="1">
      <c r="A5" s="105">
        <v>41002</v>
      </c>
      <c r="B5" s="199">
        <v>52.7</v>
      </c>
      <c r="C5" s="129">
        <v>35.4</v>
      </c>
      <c r="D5" s="197">
        <v>0</v>
      </c>
      <c r="E5" s="131">
        <v>437</v>
      </c>
      <c r="F5" s="188">
        <v>0</v>
      </c>
      <c r="G5" s="121">
        <v>13564</v>
      </c>
      <c r="H5" s="160">
        <v>23.699999999999818</v>
      </c>
      <c r="I5" s="133">
        <v>0</v>
      </c>
    </row>
    <row r="6" spans="1:9" ht="16.5" customHeight="1">
      <c r="A6" s="105">
        <v>41003</v>
      </c>
      <c r="B6" s="199">
        <v>53.3</v>
      </c>
      <c r="C6" s="129">
        <v>34.9</v>
      </c>
      <c r="D6" s="197">
        <v>0</v>
      </c>
      <c r="E6" s="131">
        <v>374</v>
      </c>
      <c r="F6" s="188">
        <v>0</v>
      </c>
      <c r="G6" s="187">
        <v>13238</v>
      </c>
      <c r="H6" s="160">
        <v>23.300000000000182</v>
      </c>
      <c r="I6" s="133">
        <v>0</v>
      </c>
    </row>
    <row r="7" spans="1:9" ht="16.5" customHeight="1">
      <c r="A7" s="105">
        <v>41004</v>
      </c>
      <c r="B7" s="199">
        <v>54.3</v>
      </c>
      <c r="C7" s="129">
        <v>34.6</v>
      </c>
      <c r="D7" s="197">
        <v>0</v>
      </c>
      <c r="E7" s="131">
        <v>353</v>
      </c>
      <c r="F7" s="188">
        <v>0</v>
      </c>
      <c r="G7" s="121">
        <v>14042</v>
      </c>
      <c r="H7" s="160">
        <v>23.699999999999818</v>
      </c>
      <c r="I7" s="133">
        <v>0</v>
      </c>
    </row>
    <row r="8" spans="1:9" ht="16.5" customHeight="1">
      <c r="A8" s="105">
        <v>41005</v>
      </c>
      <c r="B8" s="199">
        <v>55.6</v>
      </c>
      <c r="C8" s="129">
        <v>34.700000000000003</v>
      </c>
      <c r="D8" s="197">
        <v>0</v>
      </c>
      <c r="E8" s="131">
        <v>247</v>
      </c>
      <c r="F8" s="188">
        <v>0</v>
      </c>
      <c r="G8" s="121">
        <v>14346</v>
      </c>
      <c r="H8" s="160">
        <v>22.5</v>
      </c>
      <c r="I8" s="133">
        <v>0</v>
      </c>
    </row>
    <row r="9" spans="1:9" ht="16.5" customHeight="1">
      <c r="A9" s="105">
        <v>41006</v>
      </c>
      <c r="B9" s="199">
        <v>56.1</v>
      </c>
      <c r="C9" s="129">
        <v>38</v>
      </c>
      <c r="D9" s="197">
        <v>0</v>
      </c>
      <c r="E9" s="131">
        <v>516</v>
      </c>
      <c r="F9" s="188">
        <v>0</v>
      </c>
      <c r="G9" s="121">
        <v>14488</v>
      </c>
      <c r="H9" s="160">
        <v>22.1</v>
      </c>
      <c r="I9" s="133">
        <v>0</v>
      </c>
    </row>
    <row r="10" spans="1:9" ht="16.5" customHeight="1">
      <c r="A10" s="105">
        <v>41007</v>
      </c>
      <c r="B10" s="199">
        <v>54.8</v>
      </c>
      <c r="C10" s="129">
        <v>36.6</v>
      </c>
      <c r="D10" s="197">
        <v>0</v>
      </c>
      <c r="E10" s="131">
        <v>472</v>
      </c>
      <c r="F10" s="188">
        <v>0</v>
      </c>
      <c r="G10" s="121">
        <v>14395</v>
      </c>
      <c r="H10" s="160">
        <v>21.7</v>
      </c>
      <c r="I10" s="133">
        <v>0</v>
      </c>
    </row>
    <row r="11" spans="1:9" ht="16.5" customHeight="1">
      <c r="A11" s="105">
        <v>41008</v>
      </c>
      <c r="B11" s="199">
        <v>52</v>
      </c>
      <c r="C11" s="129">
        <v>0</v>
      </c>
      <c r="D11" s="197">
        <v>0</v>
      </c>
      <c r="E11" s="131">
        <v>457</v>
      </c>
      <c r="F11" s="188">
        <v>0</v>
      </c>
      <c r="G11" s="121">
        <v>14423</v>
      </c>
      <c r="H11" s="160">
        <v>21</v>
      </c>
      <c r="I11" s="133">
        <v>0</v>
      </c>
    </row>
    <row r="12" spans="1:9" ht="16.5" customHeight="1">
      <c r="A12" s="105">
        <v>41009</v>
      </c>
      <c r="B12" s="199">
        <v>52.5</v>
      </c>
      <c r="C12" s="129">
        <v>35</v>
      </c>
      <c r="D12" s="197">
        <v>0</v>
      </c>
      <c r="E12" s="131">
        <v>420</v>
      </c>
      <c r="F12" s="188">
        <v>0</v>
      </c>
      <c r="G12" s="121">
        <v>14539</v>
      </c>
      <c r="H12" s="160">
        <v>21.2</v>
      </c>
      <c r="I12" s="133">
        <v>0</v>
      </c>
    </row>
    <row r="13" spans="1:9" ht="16.5" customHeight="1">
      <c r="A13" s="105">
        <v>41010</v>
      </c>
      <c r="B13" s="199">
        <v>53.3</v>
      </c>
      <c r="C13" s="129">
        <v>37.200000000000003</v>
      </c>
      <c r="D13" s="197">
        <v>0</v>
      </c>
      <c r="E13" s="131">
        <v>485</v>
      </c>
      <c r="F13" s="188">
        <v>0</v>
      </c>
      <c r="G13" s="187">
        <v>14328</v>
      </c>
      <c r="H13" s="160">
        <v>20.399999999999999</v>
      </c>
      <c r="I13" s="133">
        <v>0</v>
      </c>
    </row>
    <row r="14" spans="1:9" ht="16.5" customHeight="1">
      <c r="A14" s="105">
        <v>41011</v>
      </c>
      <c r="B14" s="199">
        <v>54.8</v>
      </c>
      <c r="C14" s="129">
        <v>36.5</v>
      </c>
      <c r="D14" s="197">
        <v>0</v>
      </c>
      <c r="E14" s="131">
        <v>479</v>
      </c>
      <c r="F14" s="188">
        <v>0</v>
      </c>
      <c r="G14" s="121">
        <v>13808</v>
      </c>
      <c r="H14" s="160">
        <v>19.2</v>
      </c>
      <c r="I14" s="133">
        <v>0</v>
      </c>
    </row>
    <row r="15" spans="1:9" ht="16.5" customHeight="1">
      <c r="A15" s="105">
        <v>41012</v>
      </c>
      <c r="B15" s="199">
        <v>54.2</v>
      </c>
      <c r="C15" s="129">
        <v>36.6</v>
      </c>
      <c r="D15" s="197">
        <v>0</v>
      </c>
      <c r="E15" s="131">
        <v>462</v>
      </c>
      <c r="F15" s="188">
        <v>0</v>
      </c>
      <c r="G15" s="121">
        <v>14250</v>
      </c>
      <c r="H15" s="160">
        <v>17.3</v>
      </c>
      <c r="I15" s="133">
        <v>0</v>
      </c>
    </row>
    <row r="16" spans="1:9" ht="16.5" customHeight="1">
      <c r="A16" s="105">
        <v>41013</v>
      </c>
      <c r="B16" s="199">
        <v>52.8</v>
      </c>
      <c r="C16" s="129">
        <v>35.700000000000003</v>
      </c>
      <c r="D16" s="197">
        <v>0</v>
      </c>
      <c r="E16" s="131">
        <v>409</v>
      </c>
      <c r="F16" s="188">
        <v>0</v>
      </c>
      <c r="G16" s="121">
        <v>12411</v>
      </c>
      <c r="H16" s="160">
        <v>14.799999999999727</v>
      </c>
      <c r="I16" s="133">
        <v>0</v>
      </c>
    </row>
    <row r="17" spans="1:9" ht="16.5" customHeight="1">
      <c r="A17" s="105">
        <v>41014</v>
      </c>
      <c r="B17" s="199">
        <v>52.5</v>
      </c>
      <c r="C17" s="129">
        <v>0</v>
      </c>
      <c r="D17" s="197">
        <v>0</v>
      </c>
      <c r="E17" s="131">
        <v>413</v>
      </c>
      <c r="F17" s="188">
        <v>0</v>
      </c>
      <c r="G17" s="121">
        <v>14531</v>
      </c>
      <c r="H17" s="160">
        <v>13.1</v>
      </c>
      <c r="I17" s="133">
        <v>0</v>
      </c>
    </row>
    <row r="18" spans="1:9" ht="16.5" customHeight="1">
      <c r="A18" s="105">
        <v>41015</v>
      </c>
      <c r="B18" s="199">
        <v>55.5</v>
      </c>
      <c r="C18" s="129">
        <v>34.5</v>
      </c>
      <c r="D18" s="197">
        <v>0</v>
      </c>
      <c r="E18" s="131">
        <v>425</v>
      </c>
      <c r="F18" s="188">
        <v>0</v>
      </c>
      <c r="G18" s="121">
        <v>14258</v>
      </c>
      <c r="H18" s="160">
        <v>12.8</v>
      </c>
      <c r="I18" s="133">
        <v>0</v>
      </c>
    </row>
    <row r="19" spans="1:9" ht="16.5" customHeight="1">
      <c r="A19" s="105">
        <v>41016</v>
      </c>
      <c r="B19" s="199">
        <v>53.9</v>
      </c>
      <c r="C19" s="129">
        <v>36.1</v>
      </c>
      <c r="D19" s="197">
        <v>0</v>
      </c>
      <c r="E19" s="131">
        <v>471</v>
      </c>
      <c r="F19" s="188">
        <v>0</v>
      </c>
      <c r="G19" s="121">
        <v>13004</v>
      </c>
      <c r="H19" s="160">
        <v>10.199999999999999</v>
      </c>
      <c r="I19" s="133">
        <v>0</v>
      </c>
    </row>
    <row r="20" spans="1:9" ht="16.5" customHeight="1">
      <c r="A20" s="105">
        <v>41017</v>
      </c>
      <c r="B20" s="199">
        <v>55</v>
      </c>
      <c r="C20" s="129">
        <v>36</v>
      </c>
      <c r="D20" s="197">
        <v>0</v>
      </c>
      <c r="E20" s="131">
        <v>452</v>
      </c>
      <c r="F20" s="188">
        <v>0</v>
      </c>
      <c r="G20" s="187">
        <v>12622</v>
      </c>
      <c r="H20" s="160">
        <v>8.0999999999999091</v>
      </c>
      <c r="I20" s="133">
        <v>0</v>
      </c>
    </row>
    <row r="21" spans="1:9" ht="16.5" customHeight="1">
      <c r="A21" s="105">
        <v>41018</v>
      </c>
      <c r="B21" s="199">
        <v>55.4</v>
      </c>
      <c r="C21" s="129">
        <v>36.6</v>
      </c>
      <c r="D21" s="197">
        <v>0</v>
      </c>
      <c r="E21" s="131">
        <v>461</v>
      </c>
      <c r="F21" s="188">
        <v>0</v>
      </c>
      <c r="G21" s="121">
        <v>13792</v>
      </c>
      <c r="H21" s="160">
        <v>8.4000000000000909</v>
      </c>
      <c r="I21" s="133">
        <v>0</v>
      </c>
    </row>
    <row r="22" spans="1:9" ht="16.5" customHeight="1">
      <c r="A22" s="105">
        <v>41019</v>
      </c>
      <c r="B22" s="199">
        <v>57.7</v>
      </c>
      <c r="C22" s="129">
        <v>36.4</v>
      </c>
      <c r="D22" s="197">
        <v>0</v>
      </c>
      <c r="E22" s="131">
        <v>450</v>
      </c>
      <c r="F22" s="188">
        <v>0</v>
      </c>
      <c r="G22" s="121">
        <v>13540</v>
      </c>
      <c r="H22" s="160">
        <v>8.3000000000001819</v>
      </c>
      <c r="I22" s="133">
        <v>0</v>
      </c>
    </row>
    <row r="23" spans="1:9" ht="16.5" customHeight="1">
      <c r="A23" s="105">
        <v>41020</v>
      </c>
      <c r="B23" s="199">
        <v>54.1</v>
      </c>
      <c r="C23" s="129">
        <v>36.200000000000003</v>
      </c>
      <c r="D23" s="197">
        <v>0</v>
      </c>
      <c r="E23" s="131">
        <v>484</v>
      </c>
      <c r="F23" s="188">
        <v>0</v>
      </c>
      <c r="G23" s="121">
        <v>11635</v>
      </c>
      <c r="H23" s="160">
        <v>8</v>
      </c>
      <c r="I23" s="133">
        <v>0</v>
      </c>
    </row>
    <row r="24" spans="1:9" ht="16.5" customHeight="1">
      <c r="A24" s="105">
        <v>41021</v>
      </c>
      <c r="B24" s="199">
        <v>55.5</v>
      </c>
      <c r="C24" s="129">
        <v>35.799999999999997</v>
      </c>
      <c r="D24" s="197">
        <v>0</v>
      </c>
      <c r="E24" s="131">
        <v>463</v>
      </c>
      <c r="F24" s="188">
        <v>0</v>
      </c>
      <c r="G24" s="121">
        <v>13978</v>
      </c>
      <c r="H24" s="160">
        <v>8.1999999999998181</v>
      </c>
      <c r="I24" s="133">
        <v>0</v>
      </c>
    </row>
    <row r="25" spans="1:9" ht="16.5" customHeight="1">
      <c r="A25" s="105">
        <v>41022</v>
      </c>
      <c r="B25" s="199">
        <v>55.3</v>
      </c>
      <c r="C25" s="129">
        <v>35.200000000000003</v>
      </c>
      <c r="D25" s="197">
        <v>0</v>
      </c>
      <c r="E25" s="131">
        <v>350</v>
      </c>
      <c r="F25" s="188">
        <v>0</v>
      </c>
      <c r="G25" s="121">
        <v>13759</v>
      </c>
      <c r="H25" s="160">
        <v>8.5</v>
      </c>
      <c r="I25" s="133">
        <v>0</v>
      </c>
    </row>
    <row r="26" spans="1:9" ht="16.5" customHeight="1">
      <c r="A26" s="105">
        <v>41023</v>
      </c>
      <c r="B26" s="199">
        <v>55.7</v>
      </c>
      <c r="C26" s="129">
        <v>36.9</v>
      </c>
      <c r="D26" s="197">
        <v>0</v>
      </c>
      <c r="E26" s="131">
        <v>462</v>
      </c>
      <c r="F26" s="188">
        <v>0</v>
      </c>
      <c r="G26" s="121">
        <v>13231</v>
      </c>
      <c r="H26" s="160">
        <v>8.0999999999999091</v>
      </c>
      <c r="I26" s="133">
        <v>0</v>
      </c>
    </row>
    <row r="27" spans="1:9" ht="16.5" customHeight="1">
      <c r="A27" s="105">
        <v>41024</v>
      </c>
      <c r="B27" s="199">
        <v>56.5</v>
      </c>
      <c r="C27" s="129">
        <v>36.700000000000003</v>
      </c>
      <c r="D27" s="197">
        <v>0</v>
      </c>
      <c r="E27" s="131">
        <v>386</v>
      </c>
      <c r="F27" s="188">
        <v>0</v>
      </c>
      <c r="G27" s="187">
        <v>13206</v>
      </c>
      <c r="H27" s="160">
        <v>8.5</v>
      </c>
      <c r="I27" s="133">
        <v>0</v>
      </c>
    </row>
    <row r="28" spans="1:9" ht="16.5" customHeight="1">
      <c r="A28" s="105">
        <v>41025</v>
      </c>
      <c r="B28" s="199">
        <v>53.1</v>
      </c>
      <c r="C28" s="129">
        <v>37.200000000000003</v>
      </c>
      <c r="D28" s="197">
        <v>0</v>
      </c>
      <c r="E28" s="131">
        <v>462</v>
      </c>
      <c r="F28" s="188">
        <v>0</v>
      </c>
      <c r="G28" s="121">
        <v>13958</v>
      </c>
      <c r="H28" s="160">
        <v>7.6</v>
      </c>
      <c r="I28" s="133">
        <v>0</v>
      </c>
    </row>
    <row r="29" spans="1:9" ht="16.5" customHeight="1">
      <c r="A29" s="105">
        <v>41026</v>
      </c>
      <c r="B29" s="199">
        <v>54.8</v>
      </c>
      <c r="C29" s="129">
        <v>37.1</v>
      </c>
      <c r="D29" s="197">
        <v>0</v>
      </c>
      <c r="E29" s="131">
        <v>460</v>
      </c>
      <c r="F29" s="188">
        <v>0</v>
      </c>
      <c r="G29" s="121">
        <v>14420</v>
      </c>
      <c r="H29" s="160">
        <v>7.9</v>
      </c>
      <c r="I29" s="133">
        <v>0</v>
      </c>
    </row>
    <row r="30" spans="1:9" ht="16.5" customHeight="1">
      <c r="A30" s="105">
        <v>41027</v>
      </c>
      <c r="B30" s="199">
        <v>54.9</v>
      </c>
      <c r="C30" s="129">
        <v>36.9</v>
      </c>
      <c r="D30" s="197">
        <v>0</v>
      </c>
      <c r="E30" s="131">
        <v>504</v>
      </c>
      <c r="F30" s="188">
        <v>0</v>
      </c>
      <c r="G30" s="121">
        <v>15254</v>
      </c>
      <c r="H30" s="160">
        <v>8.1</v>
      </c>
      <c r="I30" s="133">
        <v>0</v>
      </c>
    </row>
    <row r="31" spans="1:9" ht="16.5" customHeight="1">
      <c r="A31" s="105">
        <v>41028</v>
      </c>
      <c r="B31" s="199">
        <v>55.3</v>
      </c>
      <c r="C31" s="129">
        <v>37.5</v>
      </c>
      <c r="D31" s="197">
        <v>0</v>
      </c>
      <c r="E31" s="131">
        <v>563</v>
      </c>
      <c r="F31" s="188">
        <v>0</v>
      </c>
      <c r="G31" s="121">
        <v>15163</v>
      </c>
      <c r="H31" s="160">
        <v>8.3000000000001819</v>
      </c>
      <c r="I31" s="133">
        <v>0</v>
      </c>
    </row>
    <row r="32" spans="1:9" ht="16.5" customHeight="1" thickBot="1">
      <c r="A32" s="105">
        <v>41029</v>
      </c>
      <c r="B32" s="200">
        <v>54.2</v>
      </c>
      <c r="C32" s="201">
        <v>36.5</v>
      </c>
      <c r="D32" s="203">
        <v>0</v>
      </c>
      <c r="E32" s="202">
        <v>513</v>
      </c>
      <c r="F32" s="188">
        <v>0</v>
      </c>
      <c r="G32" s="121">
        <v>14787</v>
      </c>
      <c r="H32" s="160">
        <v>8.2999999999997272</v>
      </c>
      <c r="I32" s="133">
        <v>0</v>
      </c>
    </row>
    <row r="33" spans="1:9" ht="6" customHeight="1" thickBot="1">
      <c r="F33" s="161"/>
      <c r="G33" s="161"/>
      <c r="H33" s="161"/>
      <c r="I33" s="162"/>
    </row>
    <row r="34" spans="1:9" ht="14.25" customHeight="1">
      <c r="A34" s="107" t="s">
        <v>86</v>
      </c>
      <c r="B34" s="108"/>
      <c r="C34" s="108"/>
      <c r="D34" s="108"/>
      <c r="E34" s="108"/>
      <c r="F34" s="164">
        <f>SUM(F21:F33)</f>
        <v>0</v>
      </c>
      <c r="G34" s="165">
        <f>SUM(G3:G32)</f>
        <v>416659</v>
      </c>
      <c r="H34" s="166">
        <f>SUM(H3:H32)</f>
        <v>439.59999999999957</v>
      </c>
      <c r="I34" s="167">
        <f>SUM(I3:I32)</f>
        <v>0</v>
      </c>
    </row>
    <row r="35" spans="1:9" ht="15" customHeight="1" thickBot="1">
      <c r="A35" s="109" t="s">
        <v>87</v>
      </c>
      <c r="B35" s="168">
        <f>AVERAGE(B3:B32)</f>
        <v>54.483333333333327</v>
      </c>
      <c r="C35" s="168">
        <f>AVERAGE(C3:C32)</f>
        <v>33.68</v>
      </c>
      <c r="D35" s="168">
        <f>AVERAGE(D3:D32)</f>
        <v>0</v>
      </c>
      <c r="E35" s="168">
        <f>AVERAGE(E3:E32)</f>
        <v>441.63333333333333</v>
      </c>
      <c r="F35" s="110"/>
      <c r="G35" s="110"/>
      <c r="H35" s="111"/>
      <c r="I35" s="169"/>
    </row>
    <row r="36" spans="1:9" ht="3.75" customHeight="1" thickBot="1">
      <c r="A36" s="112"/>
      <c r="B36" s="113"/>
      <c r="C36" s="113"/>
      <c r="D36" s="114"/>
      <c r="E36" s="115"/>
      <c r="F36" s="116"/>
      <c r="G36" s="117"/>
      <c r="H36" s="114"/>
    </row>
    <row r="37" spans="1:9" ht="15">
      <c r="A37" s="171"/>
      <c r="B37" s="172"/>
      <c r="C37" s="173" t="s">
        <v>93</v>
      </c>
      <c r="D37" s="174"/>
      <c r="E37" s="192"/>
      <c r="F37" s="173" t="s">
        <v>94</v>
      </c>
      <c r="G37" s="176"/>
      <c r="H37" s="177"/>
    </row>
    <row r="38" spans="1:9">
      <c r="A38" s="178"/>
      <c r="B38" s="112"/>
      <c r="C38" s="112"/>
      <c r="D38" s="112"/>
      <c r="E38" s="112"/>
      <c r="F38" s="112"/>
      <c r="G38" s="112"/>
      <c r="H38" s="180"/>
    </row>
    <row r="39" spans="1:9" ht="15" thickBot="1">
      <c r="A39" s="181"/>
      <c r="B39" s="182"/>
      <c r="C39" s="182"/>
      <c r="D39" s="182"/>
      <c r="E39" s="182"/>
      <c r="F39" s="182"/>
      <c r="G39" s="182"/>
      <c r="H39" s="184"/>
    </row>
  </sheetData>
  <mergeCells count="1">
    <mergeCell ref="B1:E1"/>
  </mergeCells>
  <phoneticPr fontId="12" type="noConversion"/>
  <pageMargins left="0.75" right="0.75" top="1" bottom="1" header="0.5" footer="0.5"/>
  <pageSetup paperSize="9" scale="71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17</vt:i4>
      </vt:variant>
      <vt:variant>
        <vt:lpstr>Įvardinti diapazonai</vt:lpstr>
      </vt:variant>
      <vt:variant>
        <vt:i4>6</vt:i4>
      </vt:variant>
    </vt:vector>
  </HeadingPairs>
  <TitlesOfParts>
    <vt:vector size="23" baseType="lpstr">
      <vt:lpstr>FRONT PAGE</vt:lpstr>
      <vt:lpstr>INPUT DATA_LFG PLANT</vt:lpstr>
      <vt:lpstr>INPUT DATA_CHP</vt:lpstr>
      <vt:lpstr>GENERAL DATA</vt:lpstr>
      <vt:lpstr>2011.12.23-2011.12.31</vt:lpstr>
      <vt:lpstr>2012.01</vt:lpstr>
      <vt:lpstr>2012.02</vt:lpstr>
      <vt:lpstr>2012.03</vt:lpstr>
      <vt:lpstr>2012.04</vt:lpstr>
      <vt:lpstr>2012.05</vt:lpstr>
      <vt:lpstr>2012.06</vt:lpstr>
      <vt:lpstr>2012.07</vt:lpstr>
      <vt:lpstr>2012.08</vt:lpstr>
      <vt:lpstr>2012.09</vt:lpstr>
      <vt:lpstr>2012.10</vt:lpstr>
      <vt:lpstr>2012.11</vt:lpstr>
      <vt:lpstr>2012.12</vt:lpstr>
      <vt:lpstr>'FRONT PAGE'!Spausdinimo_sritis</vt:lpstr>
      <vt:lpstr>'GENERAL DATA'!Spausdinimo_sritis</vt:lpstr>
      <vt:lpstr>'INPUT DATA_CHP'!Spausdinimo_sritis</vt:lpstr>
      <vt:lpstr>'INPUT DATA_LFG PLANT'!Spausdinimo_sritis</vt:lpstr>
      <vt:lpstr>'INPUT DATA_CHP'!Spausdinti_pavadinimus</vt:lpstr>
      <vt:lpstr>'INPUT DATA_LFG PLANT'!Spausdinti_pavadinimus</vt:lpstr>
    </vt:vector>
  </TitlesOfParts>
  <Company>Grue &amp; Hornstrup Rådgivende Ingeniører A/S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</dc:creator>
  <cp:lastModifiedBy>Tomas Paulaitis</cp:lastModifiedBy>
  <cp:lastPrinted>2013-03-29T07:10:50Z</cp:lastPrinted>
  <dcterms:created xsi:type="dcterms:W3CDTF">2002-07-02T07:35:19Z</dcterms:created>
  <dcterms:modified xsi:type="dcterms:W3CDTF">2013-03-29T07:30:57Z</dcterms:modified>
</cp:coreProperties>
</file>