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0" windowWidth="19035" windowHeight="8325" activeTab="4"/>
  </bookViews>
  <sheets>
    <sheet name="Title" sheetId="4" r:id="rId1"/>
    <sheet name="Monitoring data" sheetId="6" r:id="rId2"/>
    <sheet name="Fixed ex-post values" sheetId="7" r:id="rId3"/>
    <sheet name="Calculation" sheetId="1" r:id="rId4"/>
    <sheet name="ER" sheetId="5" r:id="rId5"/>
  </sheets>
  <calcPr calcId="145621"/>
</workbook>
</file>

<file path=xl/calcChain.xml><?xml version="1.0" encoding="utf-8"?>
<calcChain xmlns="http://schemas.openxmlformats.org/spreadsheetml/2006/main">
  <c r="D5" i="5" l="1"/>
  <c r="C5" i="5"/>
  <c r="E5" i="7" l="1"/>
  <c r="W8" i="6" l="1"/>
  <c r="E4" i="5"/>
  <c r="V9" i="6"/>
  <c r="V8" i="6"/>
  <c r="V7" i="6"/>
  <c r="V5" i="6"/>
  <c r="V6" i="6" s="1"/>
  <c r="D3" i="5" s="1"/>
  <c r="V4" i="6"/>
  <c r="M9" i="6"/>
  <c r="W9" i="6" s="1"/>
  <c r="M8" i="6"/>
  <c r="M7" i="6"/>
  <c r="W7" i="6" s="1"/>
  <c r="M5" i="6"/>
  <c r="W5" i="6" s="1"/>
  <c r="M4" i="6"/>
  <c r="M6" i="6" s="1"/>
  <c r="L6" i="6"/>
  <c r="E6" i="6"/>
  <c r="F6" i="6"/>
  <c r="G6" i="6"/>
  <c r="H6" i="6"/>
  <c r="I6" i="6"/>
  <c r="J6" i="6"/>
  <c r="K6" i="6"/>
  <c r="N6" i="6"/>
  <c r="O6" i="6"/>
  <c r="P6" i="6"/>
  <c r="Q6" i="6"/>
  <c r="R6" i="6"/>
  <c r="S6" i="6"/>
  <c r="T6" i="6"/>
  <c r="U6" i="6"/>
  <c r="D6" i="6"/>
  <c r="W6" i="6" l="1"/>
  <c r="C3" i="5"/>
  <c r="E3" i="5" s="1"/>
  <c r="D6" i="5"/>
  <c r="E5" i="5"/>
  <c r="W4" i="6"/>
  <c r="C6" i="5" l="1"/>
  <c r="E6" i="5" s="1"/>
</calcChain>
</file>

<file path=xl/sharedStrings.xml><?xml version="1.0" encoding="utf-8"?>
<sst xmlns="http://schemas.openxmlformats.org/spreadsheetml/2006/main" count="71" uniqueCount="52">
  <si>
    <t>Value</t>
  </si>
  <si>
    <t>Unit</t>
  </si>
  <si>
    <t>kWh</t>
  </si>
  <si>
    <t>Electricity consumed by the project equipment</t>
  </si>
  <si>
    <t>GJ</t>
  </si>
  <si>
    <r>
      <rPr>
        <i/>
        <sz val="11"/>
        <color indexed="8"/>
        <rFont val="Calibri"/>
        <family val="2"/>
        <charset val="204"/>
      </rPr>
      <t>SG</t>
    </r>
    <r>
      <rPr>
        <i/>
        <sz val="8"/>
        <color indexed="8"/>
        <rFont val="Calibri"/>
        <family val="2"/>
        <charset val="204"/>
      </rPr>
      <t>out</t>
    </r>
  </si>
  <si>
    <r>
      <t>SG</t>
    </r>
    <r>
      <rPr>
        <i/>
        <sz val="8"/>
        <color indexed="8"/>
        <rFont val="Calibri"/>
        <family val="2"/>
        <charset val="204"/>
      </rPr>
      <t>inp</t>
    </r>
  </si>
  <si>
    <t>Electricity, generated by turbine #1</t>
  </si>
  <si>
    <t>Electricity, generated by turbine #2</t>
  </si>
  <si>
    <t>Parameters</t>
  </si>
  <si>
    <t>Description</t>
  </si>
  <si>
    <t>Period</t>
  </si>
  <si>
    <t>April</t>
  </si>
  <si>
    <t>May</t>
  </si>
  <si>
    <t>June</t>
  </si>
  <si>
    <t>July</t>
  </si>
  <si>
    <t>August</t>
  </si>
  <si>
    <t>October</t>
  </si>
  <si>
    <t>January</t>
  </si>
  <si>
    <t>March</t>
  </si>
  <si>
    <r>
      <t>EG</t>
    </r>
    <r>
      <rPr>
        <vertAlign val="subscript"/>
        <sz val="11"/>
        <color theme="1"/>
        <rFont val="Calibri"/>
        <family val="2"/>
        <charset val="204"/>
        <scheme val="minor"/>
      </rPr>
      <t>turb1,Pr,y</t>
    </r>
  </si>
  <si>
    <r>
      <t>EG</t>
    </r>
    <r>
      <rPr>
        <vertAlign val="subscript"/>
        <sz val="11"/>
        <color theme="1"/>
        <rFont val="Calibri"/>
        <family val="2"/>
        <charset val="204"/>
        <scheme val="minor"/>
      </rPr>
      <t>turb2,Pr,y</t>
    </r>
  </si>
  <si>
    <r>
      <t>EC</t>
    </r>
    <r>
      <rPr>
        <vertAlign val="subscript"/>
        <sz val="11"/>
        <color theme="1"/>
        <rFont val="Calibri"/>
        <family val="2"/>
        <charset val="204"/>
        <scheme val="minor"/>
      </rPr>
      <t>CHP,Pr,y</t>
    </r>
  </si>
  <si>
    <r>
      <t>EC</t>
    </r>
    <r>
      <rPr>
        <vertAlign val="subscript"/>
        <sz val="11"/>
        <color theme="1"/>
        <rFont val="Calibri"/>
        <family val="2"/>
        <charset val="204"/>
        <scheme val="minor"/>
      </rPr>
      <t>equip,Pr,y</t>
    </r>
  </si>
  <si>
    <t>Net amount of electricity generated by the new turbines</t>
  </si>
  <si>
    <t>Index</t>
  </si>
  <si>
    <t>Sept.</t>
  </si>
  <si>
    <t>Nov.</t>
  </si>
  <si>
    <t>Dec.</t>
  </si>
  <si>
    <t>Febr.</t>
  </si>
  <si>
    <t>Heat equivalent of steam at the input of condensing turbine # 2</t>
  </si>
  <si>
    <t>Heat equivalent of steam at the output of condensing turbine # 2</t>
  </si>
  <si>
    <t>Order of the National Environmental Investment Agency of Ukraine № 75 from 12.05.2011</t>
  </si>
  <si>
    <t>Emission factor for natural gas</t>
  </si>
  <si>
    <r>
      <t>tCO</t>
    </r>
    <r>
      <rPr>
        <vertAlign val="subscript"/>
        <sz val="11"/>
        <color theme="1"/>
        <rFont val="Calibri"/>
        <family val="2"/>
        <charset val="204"/>
        <scheme val="minor"/>
      </rPr>
      <t>2</t>
    </r>
  </si>
  <si>
    <r>
      <t xml:space="preserve">Baseline emissions in period </t>
    </r>
    <r>
      <rPr>
        <i/>
        <sz val="11"/>
        <color theme="1"/>
        <rFont val="Calibri"/>
        <family val="2"/>
        <charset val="204"/>
        <scheme val="minor"/>
      </rPr>
      <t>y</t>
    </r>
  </si>
  <si>
    <r>
      <t xml:space="preserve">Project emissions In period </t>
    </r>
    <r>
      <rPr>
        <i/>
        <sz val="11"/>
        <color theme="1"/>
        <rFont val="Calibri"/>
        <family val="2"/>
        <charset val="204"/>
        <scheme val="minor"/>
      </rPr>
      <t>y</t>
    </r>
  </si>
  <si>
    <r>
      <t>Leakages in period</t>
    </r>
    <r>
      <rPr>
        <i/>
        <sz val="11"/>
        <color theme="1"/>
        <rFont val="Calibri"/>
        <family val="2"/>
        <charset val="204"/>
        <scheme val="minor"/>
      </rPr>
      <t xml:space="preserve"> y</t>
    </r>
  </si>
  <si>
    <r>
      <t xml:space="preserve">Emission reductions in period </t>
    </r>
    <r>
      <rPr>
        <i/>
        <sz val="11"/>
        <color theme="1"/>
        <rFont val="Calibri"/>
        <family val="2"/>
        <charset val="204"/>
        <scheme val="minor"/>
      </rPr>
      <t>y</t>
    </r>
  </si>
  <si>
    <t>Total</t>
  </si>
  <si>
    <t>Specific CO2 emission factor for power generation at Ukrainian grid connected thermal power plants in 2011 and after</t>
  </si>
  <si>
    <t>Total during monitoring period</t>
  </si>
  <si>
    <t>tC/TJ</t>
  </si>
  <si>
    <t>Carbon content for natural gas</t>
  </si>
  <si>
    <t xml:space="preserve">National Inventory Report of Ukraine 1990-2010, p. 470 (value for stationary combustion, heat and power generation) </t>
  </si>
  <si>
    <t>ratio</t>
  </si>
  <si>
    <t>Carbon oxidation factor for natural gas</t>
  </si>
  <si>
    <t xml:space="preserve">National Inventory Report of Ukraine 1990-2010, p. 471 (value for stationary combustion, heat and power generation) </t>
  </si>
  <si>
    <r>
      <t>tCO</t>
    </r>
    <r>
      <rPr>
        <vertAlign val="sub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/MWh</t>
    </r>
  </si>
  <si>
    <r>
      <t>kgCO</t>
    </r>
    <r>
      <rPr>
        <vertAlign val="sub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/GJ</t>
    </r>
  </si>
  <si>
    <t>Data Source</t>
  </si>
  <si>
    <t>Calculated according to formula Equation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</si>
</sst>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i/>
      <sz val="8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C00000"/>
      </bottom>
      <diagonal/>
    </border>
    <border>
      <left/>
      <right style="thin">
        <color indexed="64"/>
      </right>
      <top style="thin">
        <color indexed="64"/>
      </top>
      <bottom style="double">
        <color rgb="FFC00000"/>
      </bottom>
      <diagonal/>
    </border>
    <border>
      <left style="thin">
        <color indexed="64"/>
      </left>
      <right/>
      <top style="thin">
        <color indexed="64"/>
      </top>
      <bottom style="double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5" fillId="0" borderId="0" xfId="1" applyAlignment="1"/>
    <xf numFmtId="0" fontId="5" fillId="0" borderId="0" xfId="1"/>
    <xf numFmtId="0" fontId="5" fillId="0" borderId="0" xfId="0" applyFont="1"/>
    <xf numFmtId="3" fontId="5" fillId="0" borderId="0" xfId="0" applyNumberFormat="1" applyFont="1"/>
    <xf numFmtId="0" fontId="0" fillId="0" borderId="3" xfId="0" applyBorder="1"/>
    <xf numFmtId="0" fontId="5" fillId="0" borderId="3" xfId="0" applyFont="1" applyBorder="1" applyAlignment="1">
      <alignment vertical="top" wrapText="1"/>
    </xf>
    <xf numFmtId="0" fontId="0" fillId="0" borderId="5" xfId="0" applyBorder="1"/>
    <xf numFmtId="0" fontId="7" fillId="0" borderId="5" xfId="0" applyFont="1" applyFill="1" applyBorder="1" applyAlignment="1">
      <alignment vertical="center"/>
    </xf>
    <xf numFmtId="0" fontId="7" fillId="0" borderId="11" xfId="0" applyFont="1" applyFill="1" applyBorder="1"/>
    <xf numFmtId="0" fontId="0" fillId="0" borderId="12" xfId="0" applyBorder="1"/>
    <xf numFmtId="0" fontId="5" fillId="0" borderId="12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0" fillId="0" borderId="2" xfId="0" applyBorder="1"/>
    <xf numFmtId="0" fontId="0" fillId="0" borderId="1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5" fillId="0" borderId="23" xfId="0" applyFont="1" applyBorder="1" applyAlignment="1">
      <alignment wrapText="1"/>
    </xf>
    <xf numFmtId="0" fontId="0" fillId="0" borderId="23" xfId="0" applyBorder="1"/>
    <xf numFmtId="0" fontId="5" fillId="0" borderId="23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24" xfId="0" applyFont="1" applyFill="1" applyBorder="1" applyAlignment="1">
      <alignment vertical="top" wrapText="1"/>
    </xf>
    <xf numFmtId="0" fontId="0" fillId="2" borderId="7" xfId="0" applyFill="1" applyBorder="1"/>
    <xf numFmtId="0" fontId="5" fillId="2" borderId="13" xfId="0" applyFont="1" applyFill="1" applyBorder="1" applyAlignment="1">
      <alignment vertical="top" wrapText="1"/>
    </xf>
    <xf numFmtId="0" fontId="0" fillId="2" borderId="4" xfId="0" applyFill="1" applyBorder="1"/>
    <xf numFmtId="0" fontId="0" fillId="2" borderId="26" xfId="0" applyFill="1" applyBorder="1"/>
    <xf numFmtId="0" fontId="0" fillId="2" borderId="16" xfId="0" applyFill="1" applyBorder="1"/>
    <xf numFmtId="0" fontId="0" fillId="2" borderId="17" xfId="0" applyFill="1" applyBorder="1"/>
    <xf numFmtId="0" fontId="0" fillId="0" borderId="28" xfId="0" applyBorder="1"/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</xdr:row>
          <xdr:rowOff>66675</xdr:rowOff>
        </xdr:from>
        <xdr:to>
          <xdr:col>15</xdr:col>
          <xdr:colOff>314325</xdr:colOff>
          <xdr:row>19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1</xdr:row>
          <xdr:rowOff>57150</xdr:rowOff>
        </xdr:from>
        <xdr:to>
          <xdr:col>0</xdr:col>
          <xdr:colOff>676275</xdr:colOff>
          <xdr:row>1</xdr:row>
          <xdr:rowOff>323850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4</xdr:row>
          <xdr:rowOff>142875</xdr:rowOff>
        </xdr:from>
        <xdr:to>
          <xdr:col>0</xdr:col>
          <xdr:colOff>752475</xdr:colOff>
          <xdr:row>5</xdr:row>
          <xdr:rowOff>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0</xdr:rowOff>
        </xdr:from>
        <xdr:to>
          <xdr:col>0</xdr:col>
          <xdr:colOff>409575</xdr:colOff>
          <xdr:row>2</xdr:row>
          <xdr:rowOff>228600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0</xdr:rowOff>
        </xdr:from>
        <xdr:to>
          <xdr:col>0</xdr:col>
          <xdr:colOff>609600</xdr:colOff>
          <xdr:row>3</xdr:row>
          <xdr:rowOff>247650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16</xdr:col>
          <xdr:colOff>209550</xdr:colOff>
          <xdr:row>46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5.wmf"/><Relationship Id="rId5" Type="http://schemas.openxmlformats.org/officeDocument/2006/relationships/image" Target="../media/image2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6.emf"/><Relationship Id="rId4" Type="http://schemas.openxmlformats.org/officeDocument/2006/relationships/oleObject" Target="../embeddings/_________Microsoft_Word_97-20032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6:L23"/>
  <sheetViews>
    <sheetView workbookViewId="0">
      <selection activeCell="R16" sqref="R16"/>
    </sheetView>
  </sheetViews>
  <sheetFormatPr defaultRowHeight="15" x14ac:dyDescent="0.25"/>
  <cols>
    <col min="1" max="16384" width="9.140625" style="2"/>
  </cols>
  <sheetData>
    <row r="6" spans="3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3:12" x14ac:dyDescent="0.25">
      <c r="C7" s="1"/>
      <c r="D7" s="1"/>
      <c r="E7" s="1"/>
      <c r="F7" s="1"/>
      <c r="G7" s="1"/>
      <c r="H7" s="1"/>
      <c r="I7" s="1"/>
      <c r="J7" s="1"/>
      <c r="K7" s="1"/>
      <c r="L7" s="1"/>
    </row>
    <row r="8" spans="3:12" x14ac:dyDescent="0.25">
      <c r="C8" s="1"/>
      <c r="D8" s="1"/>
      <c r="E8" s="1"/>
      <c r="F8" s="1"/>
      <c r="G8" s="1"/>
      <c r="H8" s="1"/>
      <c r="I8" s="1"/>
      <c r="J8" s="1"/>
      <c r="K8" s="1"/>
      <c r="L8" s="1"/>
    </row>
    <row r="9" spans="3:12" x14ac:dyDescent="0.25">
      <c r="C9" s="1"/>
      <c r="D9" s="1"/>
      <c r="E9" s="1"/>
      <c r="F9" s="1"/>
      <c r="G9" s="1"/>
      <c r="H9" s="1"/>
      <c r="I9" s="1"/>
      <c r="J9" s="1"/>
      <c r="K9" s="1"/>
      <c r="L9" s="1"/>
    </row>
    <row r="10" spans="3:12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3:12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3:12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3:12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3:12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3:12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3:1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3:12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3:12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3:12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3:12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3:1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3:1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3:12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2</xdr:col>
                <xdr:colOff>190500</xdr:colOff>
                <xdr:row>8</xdr:row>
                <xdr:rowOff>66675</xdr:rowOff>
              </from>
              <to>
                <xdr:col>15</xdr:col>
                <xdr:colOff>314325</xdr:colOff>
                <xdr:row>19</xdr:row>
                <xdr:rowOff>123825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V8" sqref="V8"/>
    </sheetView>
  </sheetViews>
  <sheetFormatPr defaultRowHeight="15" x14ac:dyDescent="0.25"/>
  <cols>
    <col min="1" max="1" width="9" customWidth="1"/>
    <col min="2" max="2" width="59.7109375" customWidth="1"/>
    <col min="3" max="3" width="5" bestFit="1" customWidth="1"/>
    <col min="4" max="7" width="8" customWidth="1"/>
    <col min="8" max="8" width="8" bestFit="1" customWidth="1"/>
    <col min="9" max="9" width="8" customWidth="1"/>
    <col min="10" max="10" width="8.140625" customWidth="1"/>
    <col min="11" max="12" width="8" customWidth="1"/>
    <col min="13" max="13" width="8.85546875" customWidth="1"/>
    <col min="14" max="14" width="8" bestFit="1" customWidth="1"/>
    <col min="15" max="15" width="8" customWidth="1"/>
    <col min="16" max="21" width="8" bestFit="1" customWidth="1"/>
    <col min="23" max="23" width="11.28515625" customWidth="1"/>
  </cols>
  <sheetData>
    <row r="1" spans="1:23" x14ac:dyDescent="0.25">
      <c r="A1" s="57" t="s">
        <v>25</v>
      </c>
      <c r="B1" s="59" t="s">
        <v>10</v>
      </c>
      <c r="C1" s="63" t="s">
        <v>11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55" t="s">
        <v>41</v>
      </c>
    </row>
    <row r="2" spans="1:23" x14ac:dyDescent="0.25">
      <c r="A2" s="58"/>
      <c r="B2" s="60"/>
      <c r="C2" s="60" t="s">
        <v>1</v>
      </c>
      <c r="D2" s="66">
        <v>2011</v>
      </c>
      <c r="E2" s="67"/>
      <c r="F2" s="67"/>
      <c r="G2" s="67"/>
      <c r="H2" s="67"/>
      <c r="I2" s="67"/>
      <c r="J2" s="67"/>
      <c r="K2" s="67"/>
      <c r="L2" s="68"/>
      <c r="M2" s="65" t="s">
        <v>39</v>
      </c>
      <c r="N2" s="68">
        <v>2012</v>
      </c>
      <c r="O2" s="60"/>
      <c r="P2" s="60"/>
      <c r="Q2" s="60"/>
      <c r="R2" s="60"/>
      <c r="S2" s="60"/>
      <c r="T2" s="60"/>
      <c r="U2" s="66"/>
      <c r="V2" s="61" t="s">
        <v>39</v>
      </c>
      <c r="W2" s="56"/>
    </row>
    <row r="3" spans="1:23" x14ac:dyDescent="0.25">
      <c r="A3" s="58"/>
      <c r="B3" s="60"/>
      <c r="C3" s="60"/>
      <c r="D3" s="13" t="s">
        <v>12</v>
      </c>
      <c r="E3" s="13" t="s">
        <v>13</v>
      </c>
      <c r="F3" s="13" t="s">
        <v>14</v>
      </c>
      <c r="G3" s="13" t="s">
        <v>15</v>
      </c>
      <c r="H3" s="13" t="s">
        <v>16</v>
      </c>
      <c r="I3" s="13" t="s">
        <v>26</v>
      </c>
      <c r="J3" s="13" t="s">
        <v>17</v>
      </c>
      <c r="K3" s="13" t="s">
        <v>27</v>
      </c>
      <c r="L3" s="21" t="s">
        <v>28</v>
      </c>
      <c r="M3" s="65"/>
      <c r="N3" s="14" t="s">
        <v>18</v>
      </c>
      <c r="O3" s="13" t="s">
        <v>29</v>
      </c>
      <c r="P3" s="13" t="s">
        <v>19</v>
      </c>
      <c r="Q3" s="13" t="s">
        <v>12</v>
      </c>
      <c r="R3" s="13" t="s">
        <v>13</v>
      </c>
      <c r="S3" s="13" t="s">
        <v>14</v>
      </c>
      <c r="T3" s="13" t="s">
        <v>15</v>
      </c>
      <c r="U3" s="21" t="s">
        <v>16</v>
      </c>
      <c r="V3" s="62"/>
      <c r="W3" s="56"/>
    </row>
    <row r="4" spans="1:23" ht="18" x14ac:dyDescent="0.35">
      <c r="A4" s="7" t="s">
        <v>20</v>
      </c>
      <c r="B4" s="5" t="s">
        <v>7</v>
      </c>
      <c r="C4" s="5" t="s">
        <v>2</v>
      </c>
      <c r="D4" s="6">
        <v>3766417</v>
      </c>
      <c r="E4" s="6">
        <v>3856715</v>
      </c>
      <c r="F4" s="6">
        <v>3211998</v>
      </c>
      <c r="G4" s="6">
        <v>3083777</v>
      </c>
      <c r="H4" s="6">
        <v>3382724</v>
      </c>
      <c r="I4" s="6">
        <v>3440429</v>
      </c>
      <c r="J4" s="6">
        <v>3918624</v>
      </c>
      <c r="K4" s="6">
        <v>4202008</v>
      </c>
      <c r="L4" s="6">
        <v>4420291</v>
      </c>
      <c r="M4" s="34">
        <f>SUM(D4:L4)</f>
        <v>33282983</v>
      </c>
      <c r="N4" s="15">
        <v>4386823</v>
      </c>
      <c r="O4" s="6">
        <v>4280656</v>
      </c>
      <c r="P4" s="6">
        <v>4466219</v>
      </c>
      <c r="Q4" s="6">
        <v>3831054</v>
      </c>
      <c r="R4" s="6">
        <v>3251742</v>
      </c>
      <c r="S4" s="6">
        <v>3123774</v>
      </c>
      <c r="T4" s="6">
        <v>3447264</v>
      </c>
      <c r="U4" s="22">
        <v>3538754</v>
      </c>
      <c r="V4" s="38">
        <f>SUM(N4:U4)</f>
        <v>30326286</v>
      </c>
      <c r="W4" s="42">
        <f>M4+V4</f>
        <v>63609269</v>
      </c>
    </row>
    <row r="5" spans="1:23" ht="18.75" thickBot="1" x14ac:dyDescent="0.4">
      <c r="A5" s="28" t="s">
        <v>21</v>
      </c>
      <c r="B5" s="29" t="s">
        <v>8</v>
      </c>
      <c r="C5" s="30" t="s">
        <v>2</v>
      </c>
      <c r="D5" s="31">
        <v>3936662</v>
      </c>
      <c r="E5" s="31">
        <v>4615807</v>
      </c>
      <c r="F5" s="31">
        <v>4629379</v>
      </c>
      <c r="G5" s="31">
        <v>4577750</v>
      </c>
      <c r="H5" s="31">
        <v>4962356</v>
      </c>
      <c r="I5" s="31">
        <v>4892833</v>
      </c>
      <c r="J5" s="31">
        <v>4782106</v>
      </c>
      <c r="K5" s="31">
        <v>3431249</v>
      </c>
      <c r="L5" s="31">
        <v>3321388</v>
      </c>
      <c r="M5" s="35">
        <f>SUM(D5:L5)</f>
        <v>39149530</v>
      </c>
      <c r="N5" s="32">
        <v>3505735</v>
      </c>
      <c r="O5" s="31">
        <v>3224930</v>
      </c>
      <c r="P5" s="31">
        <v>4396261</v>
      </c>
      <c r="Q5" s="31">
        <v>4434039</v>
      </c>
      <c r="R5" s="31">
        <v>5160346</v>
      </c>
      <c r="S5" s="31">
        <v>5008312</v>
      </c>
      <c r="T5" s="31">
        <v>5192092</v>
      </c>
      <c r="U5" s="33">
        <v>4838766</v>
      </c>
      <c r="V5" s="39">
        <f>SUM(N5:U5)</f>
        <v>35760481</v>
      </c>
      <c r="W5" s="42">
        <f t="shared" ref="W5:W9" si="0">M5+V5</f>
        <v>74910011</v>
      </c>
    </row>
    <row r="6" spans="1:23" ht="18.75" thickTop="1" x14ac:dyDescent="0.35">
      <c r="A6" s="24" t="s">
        <v>22</v>
      </c>
      <c r="B6" s="25" t="s">
        <v>24</v>
      </c>
      <c r="C6" s="25" t="s">
        <v>2</v>
      </c>
      <c r="D6" s="25">
        <f>SUM(D4:D5)</f>
        <v>7703079</v>
      </c>
      <c r="E6" s="25">
        <f t="shared" ref="E6:U6" si="1">SUM(E4:E5)</f>
        <v>8472522</v>
      </c>
      <c r="F6" s="25">
        <f t="shared" si="1"/>
        <v>7841377</v>
      </c>
      <c r="G6" s="25">
        <f t="shared" si="1"/>
        <v>7661527</v>
      </c>
      <c r="H6" s="25">
        <f t="shared" si="1"/>
        <v>8345080</v>
      </c>
      <c r="I6" s="25">
        <f t="shared" si="1"/>
        <v>8333262</v>
      </c>
      <c r="J6" s="25">
        <f t="shared" si="1"/>
        <v>8700730</v>
      </c>
      <c r="K6" s="25">
        <f t="shared" si="1"/>
        <v>7633257</v>
      </c>
      <c r="L6" s="25">
        <f t="shared" si="1"/>
        <v>7741679</v>
      </c>
      <c r="M6" s="36">
        <f>SUM(M4:M5)</f>
        <v>72432513</v>
      </c>
      <c r="N6" s="26">
        <f t="shared" si="1"/>
        <v>7892558</v>
      </c>
      <c r="O6" s="25">
        <f t="shared" si="1"/>
        <v>7505586</v>
      </c>
      <c r="P6" s="25">
        <f t="shared" si="1"/>
        <v>8862480</v>
      </c>
      <c r="Q6" s="25">
        <f t="shared" si="1"/>
        <v>8265093</v>
      </c>
      <c r="R6" s="25">
        <f t="shared" si="1"/>
        <v>8412088</v>
      </c>
      <c r="S6" s="25">
        <f t="shared" si="1"/>
        <v>8132086</v>
      </c>
      <c r="T6" s="25">
        <f t="shared" si="1"/>
        <v>8639356</v>
      </c>
      <c r="U6" s="27">
        <f t="shared" si="1"/>
        <v>8377520</v>
      </c>
      <c r="V6" s="40">
        <f>SUM(V4:V5)</f>
        <v>66086767</v>
      </c>
      <c r="W6" s="42">
        <f t="shared" si="0"/>
        <v>138519280</v>
      </c>
    </row>
    <row r="7" spans="1:23" ht="18" x14ac:dyDescent="0.35">
      <c r="A7" s="7" t="s">
        <v>23</v>
      </c>
      <c r="B7" s="5" t="s">
        <v>3</v>
      </c>
      <c r="C7" s="5" t="s">
        <v>2</v>
      </c>
      <c r="D7" s="6">
        <v>344000</v>
      </c>
      <c r="E7" s="6">
        <v>344000</v>
      </c>
      <c r="F7" s="6">
        <v>344000</v>
      </c>
      <c r="G7" s="6">
        <v>344000</v>
      </c>
      <c r="H7" s="6">
        <v>344000</v>
      </c>
      <c r="I7" s="6">
        <v>344000</v>
      </c>
      <c r="J7" s="6">
        <v>344000</v>
      </c>
      <c r="K7" s="6">
        <v>344000</v>
      </c>
      <c r="L7" s="6">
        <v>344000</v>
      </c>
      <c r="M7" s="34">
        <f>SUM(D7:L7)</f>
        <v>3096000</v>
      </c>
      <c r="N7" s="15">
        <v>344000</v>
      </c>
      <c r="O7" s="6">
        <v>344000</v>
      </c>
      <c r="P7" s="6">
        <v>344000</v>
      </c>
      <c r="Q7" s="6">
        <v>300240</v>
      </c>
      <c r="R7" s="6">
        <v>380077</v>
      </c>
      <c r="S7" s="6">
        <v>383382</v>
      </c>
      <c r="T7" s="6">
        <v>396790</v>
      </c>
      <c r="U7" s="22">
        <v>393294</v>
      </c>
      <c r="V7" s="38">
        <f>SUM(N7:U7)</f>
        <v>2885783</v>
      </c>
      <c r="W7" s="42">
        <f t="shared" si="0"/>
        <v>5981783</v>
      </c>
    </row>
    <row r="8" spans="1:23" x14ac:dyDescent="0.25">
      <c r="A8" s="8" t="s">
        <v>6</v>
      </c>
      <c r="B8" s="5" t="s">
        <v>30</v>
      </c>
      <c r="C8" s="5" t="s">
        <v>4</v>
      </c>
      <c r="D8" s="6">
        <v>53461</v>
      </c>
      <c r="E8" s="6">
        <v>63091</v>
      </c>
      <c r="F8" s="6">
        <v>63589</v>
      </c>
      <c r="G8" s="6">
        <v>63941</v>
      </c>
      <c r="H8" s="6">
        <v>68831</v>
      </c>
      <c r="I8" s="6">
        <v>66415</v>
      </c>
      <c r="J8" s="6">
        <v>64464</v>
      </c>
      <c r="K8" s="6">
        <v>48831</v>
      </c>
      <c r="L8" s="6">
        <v>46130</v>
      </c>
      <c r="M8" s="34">
        <f>SUM(D8:L8)</f>
        <v>538753</v>
      </c>
      <c r="N8" s="15">
        <v>49618</v>
      </c>
      <c r="O8" s="6">
        <v>45531</v>
      </c>
      <c r="P8" s="6">
        <v>60566</v>
      </c>
      <c r="Q8" s="6">
        <v>60914</v>
      </c>
      <c r="R8" s="6">
        <v>71665</v>
      </c>
      <c r="S8" s="6">
        <v>68963</v>
      </c>
      <c r="T8" s="6">
        <v>72969</v>
      </c>
      <c r="U8" s="22">
        <v>69072</v>
      </c>
      <c r="V8" s="38">
        <f>SUM(N8:U8)</f>
        <v>499298</v>
      </c>
      <c r="W8" s="42">
        <f t="shared" si="0"/>
        <v>1038051</v>
      </c>
    </row>
    <row r="9" spans="1:23" ht="15.75" thickBot="1" x14ac:dyDescent="0.3">
      <c r="A9" s="9" t="s">
        <v>5</v>
      </c>
      <c r="B9" s="10" t="s">
        <v>31</v>
      </c>
      <c r="C9" s="10" t="s">
        <v>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37">
        <f>SUM(D9:L9)</f>
        <v>0</v>
      </c>
      <c r="N9" s="16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23">
        <v>0</v>
      </c>
      <c r="V9" s="41">
        <f>SUM(N9:U9)</f>
        <v>0</v>
      </c>
      <c r="W9" s="42">
        <f t="shared" si="0"/>
        <v>0</v>
      </c>
    </row>
  </sheetData>
  <mergeCells count="9">
    <mergeCell ref="W1:W3"/>
    <mergeCell ref="A1:A3"/>
    <mergeCell ref="B1:B3"/>
    <mergeCell ref="C2:C3"/>
    <mergeCell ref="V2:V3"/>
    <mergeCell ref="C1:V1"/>
    <mergeCell ref="M2:M3"/>
    <mergeCell ref="D2:L2"/>
    <mergeCell ref="N2:U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"/>
  <sheetViews>
    <sheetView workbookViewId="0">
      <selection activeCell="I4" sqref="I4"/>
    </sheetView>
  </sheetViews>
  <sheetFormatPr defaultRowHeight="15" x14ac:dyDescent="0.25"/>
  <cols>
    <col min="1" max="1" width="13.140625" customWidth="1"/>
    <col min="2" max="2" width="21.5703125" customWidth="1"/>
    <col min="3" max="3" width="13.140625" customWidth="1"/>
    <col min="4" max="4" width="42.7109375" customWidth="1"/>
    <col min="5" max="5" width="9.140625" customWidth="1"/>
  </cols>
  <sheetData>
    <row r="1" spans="1:5" x14ac:dyDescent="0.25">
      <c r="A1" s="43" t="s">
        <v>25</v>
      </c>
      <c r="B1" s="43" t="s">
        <v>10</v>
      </c>
      <c r="C1" s="43" t="s">
        <v>1</v>
      </c>
      <c r="D1" s="43" t="s">
        <v>50</v>
      </c>
      <c r="E1" s="43" t="s">
        <v>0</v>
      </c>
    </row>
    <row r="2" spans="1:5" ht="105" x14ac:dyDescent="0.25">
      <c r="A2" s="44"/>
      <c r="B2" s="45" t="s">
        <v>40</v>
      </c>
      <c r="C2" s="46" t="s">
        <v>48</v>
      </c>
      <c r="D2" s="54" t="s">
        <v>32</v>
      </c>
      <c r="E2" s="47">
        <v>1.0629999999999999</v>
      </c>
    </row>
    <row r="3" spans="1:5" ht="45" x14ac:dyDescent="0.25">
      <c r="A3" s="48"/>
      <c r="B3" s="49" t="s">
        <v>43</v>
      </c>
      <c r="C3" s="49" t="s">
        <v>42</v>
      </c>
      <c r="D3" s="49" t="s">
        <v>44</v>
      </c>
      <c r="E3" s="49">
        <v>15.17</v>
      </c>
    </row>
    <row r="4" spans="1:5" ht="45" x14ac:dyDescent="0.25">
      <c r="A4" s="50"/>
      <c r="B4" s="49" t="s">
        <v>46</v>
      </c>
      <c r="C4" s="49" t="s">
        <v>45</v>
      </c>
      <c r="D4" s="49" t="s">
        <v>47</v>
      </c>
      <c r="E4" s="49">
        <v>0.995</v>
      </c>
    </row>
    <row r="5" spans="1:5" ht="30" x14ac:dyDescent="0.25">
      <c r="A5" s="44"/>
      <c r="B5" s="45" t="s">
        <v>33</v>
      </c>
      <c r="C5" s="46" t="s">
        <v>49</v>
      </c>
      <c r="D5" s="54" t="s">
        <v>51</v>
      </c>
      <c r="E5" s="51">
        <f>E3*E4*44/12</f>
        <v>55.345216666666659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5122" r:id="rId4">
          <objectPr defaultSize="0" autoPict="0" r:id="rId5">
            <anchor moveWithCells="1" sizeWithCells="1">
              <from>
                <xdr:col>0</xdr:col>
                <xdr:colOff>104775</xdr:colOff>
                <xdr:row>1</xdr:row>
                <xdr:rowOff>57150</xdr:rowOff>
              </from>
              <to>
                <xdr:col>0</xdr:col>
                <xdr:colOff>676275</xdr:colOff>
                <xdr:row>1</xdr:row>
                <xdr:rowOff>323850</xdr:rowOff>
              </to>
            </anchor>
          </objectPr>
        </oleObject>
      </mc:Choice>
      <mc:Fallback>
        <oleObject progId="Equation.3" shapeId="5122" r:id="rId4"/>
      </mc:Fallback>
    </mc:AlternateContent>
    <mc:AlternateContent xmlns:mc="http://schemas.openxmlformats.org/markup-compatibility/2006">
      <mc:Choice Requires="x14">
        <oleObject progId="Equation.3" shapeId="5123" r:id="rId6">
          <objectPr defaultSize="0" autoPict="0" r:id="rId7">
            <anchor moveWithCells="1" sizeWithCells="1">
              <from>
                <xdr:col>0</xdr:col>
                <xdr:colOff>66675</xdr:colOff>
                <xdr:row>4</xdr:row>
                <xdr:rowOff>142875</xdr:rowOff>
              </from>
              <to>
                <xdr:col>0</xdr:col>
                <xdr:colOff>752475</xdr:colOff>
                <xdr:row>5</xdr:row>
                <xdr:rowOff>0</xdr:rowOff>
              </to>
            </anchor>
          </objectPr>
        </oleObject>
      </mc:Choice>
      <mc:Fallback>
        <oleObject progId="Equation.3" shapeId="5123" r:id="rId6"/>
      </mc:Fallback>
    </mc:AlternateContent>
    <mc:AlternateContent xmlns:mc="http://schemas.openxmlformats.org/markup-compatibility/2006">
      <mc:Choice Requires="x14">
        <oleObject progId="Equation.3" shapeId="5125" r:id="rId8">
          <objectPr defaultSize="0" autoPict="0" r:id="rId9">
            <anchor moveWithCells="1" siz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409575</xdr:colOff>
                <xdr:row>2</xdr:row>
                <xdr:rowOff>228600</xdr:rowOff>
              </to>
            </anchor>
          </objectPr>
        </oleObject>
      </mc:Choice>
      <mc:Fallback>
        <oleObject progId="Equation.3" shapeId="5125" r:id="rId8"/>
      </mc:Fallback>
    </mc:AlternateContent>
    <mc:AlternateContent xmlns:mc="http://schemas.openxmlformats.org/markup-compatibility/2006">
      <mc:Choice Requires="x14">
        <oleObject progId="Equation.3" shapeId="5124" r:id="rId10">
          <objectPr defaultSize="0" autoPict="0" r:id="rId11">
            <anchor moveWithCells="1" siz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609600</xdr:colOff>
                <xdr:row>3</xdr:row>
                <xdr:rowOff>247650</xdr:rowOff>
              </to>
            </anchor>
          </objectPr>
        </oleObject>
      </mc:Choice>
      <mc:Fallback>
        <oleObject progId="Equation.3" shapeId="5124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U11" sqref="U11"/>
    </sheetView>
  </sheetViews>
  <sheetFormatPr defaultRowHeight="15" x14ac:dyDescent="0.25"/>
  <cols>
    <col min="1" max="1" width="5.42578125" customWidth="1"/>
    <col min="2" max="2" width="11.7109375" customWidth="1"/>
  </cols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16</xdr:col>
                <xdr:colOff>209550</xdr:colOff>
                <xdr:row>46</xdr:row>
                <xdr:rowOff>171450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C10" sqref="C10"/>
    </sheetView>
  </sheetViews>
  <sheetFormatPr defaultRowHeight="15" x14ac:dyDescent="0.25"/>
  <cols>
    <col min="1" max="1" width="38.42578125" customWidth="1"/>
    <col min="2" max="2" width="9.7109375" customWidth="1"/>
    <col min="3" max="3" width="11.28515625" customWidth="1"/>
    <col min="4" max="4" width="11.85546875" customWidth="1"/>
  </cols>
  <sheetData>
    <row r="1" spans="1:5" x14ac:dyDescent="0.25">
      <c r="A1" s="57" t="s">
        <v>9</v>
      </c>
      <c r="B1" s="59" t="s">
        <v>1</v>
      </c>
      <c r="C1" s="59" t="s">
        <v>11</v>
      </c>
      <c r="D1" s="59"/>
      <c r="E1" s="69" t="s">
        <v>39</v>
      </c>
    </row>
    <row r="2" spans="1:5" x14ac:dyDescent="0.25">
      <c r="A2" s="58"/>
      <c r="B2" s="60"/>
      <c r="C2" s="13">
        <v>2011</v>
      </c>
      <c r="D2" s="13">
        <v>2012</v>
      </c>
      <c r="E2" s="65"/>
    </row>
    <row r="3" spans="1:5" ht="18.75" customHeight="1" x14ac:dyDescent="0.25">
      <c r="A3" s="18" t="s">
        <v>35</v>
      </c>
      <c r="B3" s="17" t="s">
        <v>34</v>
      </c>
      <c r="C3" s="17">
        <f>ROUND(('Monitoring data'!M6-'Monitoring data'!M7)*'Fixed ex-post values'!$E$2/1000,0)</f>
        <v>73705</v>
      </c>
      <c r="D3" s="17">
        <f>ROUND(('Monitoring data'!V6-'Monitoring data'!V7)*'Fixed ex-post values'!$E$2/1000,0)</f>
        <v>67183</v>
      </c>
      <c r="E3" s="52">
        <f>SUM(C3:D3)</f>
        <v>140888</v>
      </c>
    </row>
    <row r="4" spans="1:5" ht="17.25" customHeight="1" x14ac:dyDescent="0.25">
      <c r="A4" s="18" t="s">
        <v>36</v>
      </c>
      <c r="B4" s="17" t="s">
        <v>34</v>
      </c>
      <c r="C4" s="17">
        <v>0</v>
      </c>
      <c r="D4" s="17">
        <v>0</v>
      </c>
      <c r="E4" s="52">
        <f>SUM(C4:D4)</f>
        <v>0</v>
      </c>
    </row>
    <row r="5" spans="1:5" ht="16.5" customHeight="1" x14ac:dyDescent="0.25">
      <c r="A5" s="18" t="s">
        <v>37</v>
      </c>
      <c r="B5" s="17" t="s">
        <v>34</v>
      </c>
      <c r="C5" s="17">
        <f>ROUND(('Monitoring data'!M8-'Monitoring data'!M9)*'Fixed ex-post values'!$E$5/1000,0)</f>
        <v>29817</v>
      </c>
      <c r="D5" s="17">
        <f>ROUND(('Monitoring data'!V8-'Monitoring data'!V9)*'Fixed ex-post values'!$E$5/1000,0)</f>
        <v>27634</v>
      </c>
      <c r="E5" s="52">
        <f>SUM(C5:D5)</f>
        <v>57451</v>
      </c>
    </row>
    <row r="6" spans="1:5" ht="18.75" thickBot="1" x14ac:dyDescent="0.3">
      <c r="A6" s="19" t="s">
        <v>38</v>
      </c>
      <c r="B6" s="20" t="s">
        <v>34</v>
      </c>
      <c r="C6" s="20">
        <f>C3-C5</f>
        <v>43888</v>
      </c>
      <c r="D6" s="20">
        <f>D3-D5</f>
        <v>39549</v>
      </c>
      <c r="E6" s="53">
        <f>SUM(C6:D6)</f>
        <v>83437</v>
      </c>
    </row>
    <row r="8" spans="1:5" x14ac:dyDescent="0.25">
      <c r="B8" s="4"/>
    </row>
    <row r="9" spans="1:5" x14ac:dyDescent="0.25">
      <c r="B9" s="3"/>
    </row>
  </sheetData>
  <mergeCells count="4">
    <mergeCell ref="A1:A2"/>
    <mergeCell ref="B1:B2"/>
    <mergeCell ref="C1:D1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9BA316FFF5E54DA051273D41C7F3C6" ma:contentTypeVersion="0" ma:contentTypeDescription="Create a new document." ma:contentTypeScope="" ma:versionID="49e05a075aba4407e930f734250fb9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4D3391-7934-47E8-B990-4B9C4F1C12D0}">
  <ds:schemaRefs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3A9D-4D31-4CB3-8D0C-BFE41636E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B00450-12F6-4186-8A9C-8D3AA70DB0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Title</vt:lpstr>
      <vt:lpstr>Monitoring data</vt:lpstr>
      <vt:lpstr>Fixed ex-post values</vt:lpstr>
      <vt:lpstr>Calculation</vt:lpstr>
      <vt:lpstr>ER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Rzhanov</dc:creator>
  <cp:lastModifiedBy>Дмитрий</cp:lastModifiedBy>
  <dcterms:created xsi:type="dcterms:W3CDTF">2010-03-02T12:50:51Z</dcterms:created>
  <dcterms:modified xsi:type="dcterms:W3CDTF">2012-11-06T15:51:30Z</dcterms:modified>
</cp:coreProperties>
</file>