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omparing" sheetId="1" r:id="rId1"/>
    <sheet name="EFbl (acc.IPPC)" sheetId="2" r:id="rId2"/>
  </sheets>
  <definedNames/>
  <calcPr fullCalcOnLoad="1"/>
</workbook>
</file>

<file path=xl/comments1.xml><?xml version="1.0" encoding="utf-8"?>
<comments xmlns="http://schemas.openxmlformats.org/spreadsheetml/2006/main">
  <authors>
    <author>achazrtokr</author>
    <author>Julija Naujekaite</author>
  </authors>
  <commentList>
    <comment ref="G21" authorId="0">
      <text>
        <r>
          <rPr>
            <sz val="8"/>
            <rFont val="Tahoma"/>
            <family val="0"/>
          </rPr>
          <t>according to IPPC permiit:
2011 - 2926 t N2O
2011.01.01 - 2011.06.16 - 1338,75 t N2O</t>
        </r>
      </text>
    </comment>
    <comment ref="G13" authorId="1">
      <text>
        <r>
          <rPr>
            <sz val="8"/>
            <rFont val="Tahoma"/>
            <family val="0"/>
          </rPr>
          <t>according to IPPC  permit:
2010 - 3174,5 t N2O
2010.01.25 - 2010.12.31 - 2965,77  t N2O</t>
        </r>
      </text>
    </comment>
    <comment ref="G34" authorId="1">
      <text>
        <r>
          <rPr>
            <sz val="8"/>
            <rFont val="Tahoma"/>
            <family val="0"/>
          </rPr>
          <t>according to IPPC  permit:
2010 - 3174,5 t N2O
2010.01.25 - 2010.12.31 - 2965,77  t N2O</t>
        </r>
      </text>
    </comment>
    <comment ref="G42" authorId="0">
      <text>
        <r>
          <rPr>
            <sz val="8"/>
            <rFont val="Tahoma"/>
            <family val="0"/>
          </rPr>
          <t>according to IPPC permiit:
2011 - 2926 t N2O
2011.01.01 - 2011.06.16 - 1338,75 t N2O</t>
        </r>
      </text>
    </comment>
  </commentList>
</comments>
</file>

<file path=xl/comments2.xml><?xml version="1.0" encoding="utf-8"?>
<comments xmlns="http://schemas.openxmlformats.org/spreadsheetml/2006/main">
  <authors>
    <author>DELL</author>
    <author>Julija Naujekaite</author>
    <author>achazrtokr</author>
  </authors>
  <commentList>
    <comment ref="H5" authorId="0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Efbl used to calculate emission reduction in the 2nd project campaign.</t>
        </r>
      </text>
    </comment>
    <comment ref="H6" authorId="0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Emission factor of the 2nd project campaign.</t>
        </r>
      </text>
    </comment>
    <comment ref="B5" authorId="0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Information is taken from the IPPC permit.</t>
        </r>
      </text>
    </comment>
    <comment ref="B8" authorId="0">
      <text>
        <r>
          <rPr>
            <b/>
            <sz val="8"/>
            <rFont val="Tahoma"/>
            <family val="2"/>
          </rPr>
          <t>Diana Vedlugaite:</t>
        </r>
        <r>
          <rPr>
            <sz val="8"/>
            <rFont val="Tahoma"/>
            <family val="2"/>
          </rPr>
          <t xml:space="preserve">
Information is taken from the IPPC permit.</t>
        </r>
      </text>
    </comment>
    <comment ref="G23" authorId="1">
      <text>
        <r>
          <rPr>
            <sz val="8"/>
            <rFont val="Tahoma"/>
            <family val="0"/>
          </rPr>
          <t>according to IPPC  permit:
2010 - 3174,5 t N2O
2010.01.25 - 2010.12.31 - 2965,77  t N2O</t>
        </r>
      </text>
    </comment>
    <comment ref="G25" authorId="2">
      <text>
        <r>
          <rPr>
            <sz val="8"/>
            <rFont val="Tahoma"/>
            <family val="0"/>
          </rPr>
          <t>according to IPPC permiit:
2011 - 2926 t N2O
2011.01.01 - 2011.06.16 - 1338,75 t N2O</t>
        </r>
      </text>
    </comment>
    <comment ref="G32" authorId="1">
      <text>
        <r>
          <rPr>
            <sz val="8"/>
            <rFont val="Tahoma"/>
            <family val="0"/>
          </rPr>
          <t>according to IPPC  permit:
2010 - 3174,5 t N2O
2010.01.25 - 2010.12.31 - 2965,77  t N2O</t>
        </r>
      </text>
    </comment>
    <comment ref="G34" authorId="2">
      <text>
        <r>
          <rPr>
            <sz val="8"/>
            <rFont val="Tahoma"/>
            <family val="0"/>
          </rPr>
          <t>according to IPPC permiit:
2011 - 2926 t N2O
2011.01.01 - 2011.06.16 - 1338,75 t N2O
2011.01.01 - 2011.07.13 - 1547,17 t N2O</t>
        </r>
      </text>
    </comment>
    <comment ref="G43" authorId="2">
      <text>
        <r>
          <rPr>
            <sz val="8"/>
            <rFont val="Tahoma"/>
            <family val="0"/>
          </rPr>
          <t>according to IPPC permiit:
2011 - 2926 t N2O
2011.01.01 - 2011.06.26 - 1418,91 t N2O</t>
        </r>
      </text>
    </comment>
  </commentList>
</comments>
</file>

<file path=xl/sharedStrings.xml><?xml version="1.0" encoding="utf-8"?>
<sst xmlns="http://schemas.openxmlformats.org/spreadsheetml/2006/main" count="157" uniqueCount="82">
  <si>
    <t>t N2O/year</t>
  </si>
  <si>
    <t>Deputy chief of Nitric acid plant: Tomas Krejaras</t>
  </si>
  <si>
    <t xml:space="preserve">Conclusion: </t>
  </si>
  <si>
    <t>Conclusion:</t>
  </si>
  <si>
    <t>In 2011 year during 2project campaign nitric acid production is  NAP=</t>
  </si>
  <si>
    <t>COMPARISON OF CALCULATED N2O EMISSIONS AND PERMITED EMISSIONS ACCORDING TO THE IPPC PERMIT</t>
  </si>
  <si>
    <r>
      <t>1. Comparison by using  EF</t>
    </r>
    <r>
      <rPr>
        <b/>
        <vertAlign val="subscript"/>
        <sz val="8"/>
        <rFont val="Times New Roman"/>
        <family val="1"/>
      </rPr>
      <t>BL</t>
    </r>
    <r>
      <rPr>
        <b/>
        <sz val="11"/>
        <rFont val="Times New Roman"/>
        <family val="1"/>
      </rPr>
      <t xml:space="preserve"> for the ER calculation of the second project campaign</t>
    </r>
  </si>
  <si>
    <r>
      <t>Calculated emission factor of baseline campaign is EF</t>
    </r>
    <r>
      <rPr>
        <vertAlign val="subscript"/>
        <sz val="11"/>
        <rFont val="Times New Roman"/>
        <family val="1"/>
      </rPr>
      <t>BL</t>
    </r>
    <r>
      <rPr>
        <sz val="11"/>
        <rFont val="Times New Roman"/>
        <family val="1"/>
      </rPr>
      <t>=</t>
    </r>
  </si>
  <si>
    <t>In 2010 during 2nd project campaign nitric acid production is  NAP=</t>
  </si>
  <si>
    <t>In 2010, during 2nd project campaign nitric acid production is  NAP=</t>
  </si>
  <si>
    <r>
      <t>In 2010 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emissions without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abatement system would be lower than permitted  emissions acc. IPPC permit</t>
    </r>
  </si>
  <si>
    <r>
      <t>tN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O/t HNO</t>
    </r>
    <r>
      <rPr>
        <vertAlign val="subscript"/>
        <sz val="11"/>
        <rFont val="Times New Roman"/>
        <family val="1"/>
      </rPr>
      <t>3</t>
    </r>
  </si>
  <si>
    <r>
      <t>Emissions of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 in 2010:</t>
    </r>
  </si>
  <si>
    <r>
      <t>t HNO</t>
    </r>
    <r>
      <rPr>
        <vertAlign val="subscript"/>
        <sz val="11"/>
        <rFont val="Times New Roman"/>
        <family val="1"/>
      </rPr>
      <t>3</t>
    </r>
  </si>
  <si>
    <r>
      <t>Without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abatement system 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in 2010 year would be</t>
    </r>
  </si>
  <si>
    <r>
      <t>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O/year</t>
    </r>
  </si>
  <si>
    <r>
      <t>According IPPC permit permitted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O in 2010 year is </t>
    </r>
  </si>
  <si>
    <r>
      <t>Emissions of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 in 2011:</t>
    </r>
  </si>
  <si>
    <t>In 2011 during the 2nd project campaign nitric acid production is  NAP=</t>
  </si>
  <si>
    <r>
      <t>In 2011 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emissions without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abatement system would be lower than permitted  emissions acc. IPPC permit</t>
    </r>
  </si>
  <si>
    <r>
      <t>2. Comparison of  EF</t>
    </r>
    <r>
      <rPr>
        <b/>
        <vertAlign val="subscript"/>
        <sz val="8"/>
        <rFont val="Times New Roman"/>
        <family val="1"/>
      </rPr>
      <t>BL</t>
    </r>
    <r>
      <rPr>
        <b/>
        <sz val="11"/>
        <rFont val="Times New Roman"/>
        <family val="1"/>
      </rPr>
      <t xml:space="preserve"> which is calculated of full baseline campaign and not modified NCSG values according ELV concentration (104,98 g/s) of Environment IPPC permit</t>
    </r>
  </si>
  <si>
    <r>
      <t>Emissions of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O in 2010 </t>
    </r>
  </si>
  <si>
    <r>
      <t>Two cases are used for the comparison. In the first case EF</t>
    </r>
    <r>
      <rPr>
        <b/>
        <vertAlign val="subscript"/>
        <sz val="8"/>
        <rFont val="Times New Roman"/>
        <family val="1"/>
      </rPr>
      <t>BL</t>
    </r>
    <r>
      <rPr>
        <b/>
        <sz val="12"/>
        <rFont val="Times New Roman"/>
        <family val="1"/>
      </rPr>
      <t xml:space="preserve"> calculated for the ER calculation of the second project campaign is used.  In the second case EF</t>
    </r>
    <r>
      <rPr>
        <b/>
        <vertAlign val="subscript"/>
        <sz val="8"/>
        <rFont val="Times New Roman"/>
        <family val="1"/>
      </rPr>
      <t>BL</t>
    </r>
    <r>
      <rPr>
        <b/>
        <sz val="8"/>
        <rFont val="Times New Roman"/>
        <family val="1"/>
      </rPr>
      <t xml:space="preserve"> which was</t>
    </r>
    <r>
      <rPr>
        <b/>
        <sz val="12"/>
        <rFont val="Times New Roman"/>
        <family val="1"/>
      </rPr>
      <t xml:space="preserve"> calculated of the full baseline campaign and of not modified NCSG values according emission limit value (hereinafter ELV) concentration (104,98 g/s) of Environment IPPC permit is used.</t>
    </r>
  </si>
  <si>
    <r>
      <t>Without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abatement system 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in 2010 would be</t>
    </r>
  </si>
  <si>
    <t xml:space="preserve">According IPPC permit permitted emissions of N2O in 2010 is </t>
  </si>
  <si>
    <r>
      <t>Without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abatement system 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in 2011 year would be</t>
    </r>
  </si>
  <si>
    <r>
      <t>According IPPC permit permitted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O in 2011 year until the June 16th is </t>
    </r>
  </si>
  <si>
    <t>Modified by Diana Vedlugaitė and Julija Naujėkaitė</t>
  </si>
  <si>
    <t>25-06-2011</t>
  </si>
  <si>
    <r>
      <t>In 2010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emissions without N2O abatement system would be lower than permitted  emissions acc. IPPC permit</t>
    </r>
  </si>
  <si>
    <r>
      <t>Emissions of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 in 2011 year.</t>
    </r>
  </si>
  <si>
    <r>
      <t>According IPPC permit permitted emissions of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O in 2011 year until June 16th is </t>
    </r>
  </si>
  <si>
    <t>2.336,50 &lt; 2.965,77</t>
  </si>
  <si>
    <t>1.221,14 &lt; 1.338,75</t>
  </si>
  <si>
    <t>2.367,72 &lt; 2.965,77</t>
  </si>
  <si>
    <t>1.008,22 &lt; 1.338,75</t>
  </si>
  <si>
    <t>pagal faktinę rūgštį</t>
  </si>
  <si>
    <t>3 SAVAITES</t>
  </si>
  <si>
    <t>plius</t>
  </si>
  <si>
    <t>Nitric acid</t>
  </si>
  <si>
    <t>Planned production since 2008:</t>
  </si>
  <si>
    <t>t/year</t>
  </si>
  <si>
    <t>t/24 hours</t>
  </si>
  <si>
    <t>Allowable emissions:</t>
  </si>
  <si>
    <t>Calculation of</t>
  </si>
  <si>
    <t>According to the AM0034, regulations shall be compared to the</t>
  </si>
  <si>
    <t xml:space="preserve">1) </t>
  </si>
  <si>
    <t>In the year 2010, regulation is expressed as:</t>
  </si>
  <si>
    <t>In the year 2011, regulation is expressed as:</t>
  </si>
  <si>
    <t>&gt;</t>
  </si>
  <si>
    <t>&lt;</t>
  </si>
  <si>
    <t>In 2010,</t>
  </si>
  <si>
    <t>In 2011,</t>
  </si>
  <si>
    <t>2)</t>
  </si>
  <si>
    <r>
      <t>calculated baseline factor for the project (EF</t>
    </r>
    <r>
      <rPr>
        <b/>
        <vertAlign val="subscript"/>
        <sz val="12"/>
        <rFont val="Times New Roman"/>
        <family val="1"/>
      </rPr>
      <t>BL</t>
    </r>
    <r>
      <rPr>
        <b/>
        <sz val="12"/>
        <rFont val="Times New Roman"/>
        <family val="1"/>
      </rPr>
      <t>). The regulatory level is expressed</t>
    </r>
  </si>
  <si>
    <r>
      <t>as a relative limit on 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 emissions expressed as a quantity per unit of output.</t>
    </r>
  </si>
  <si>
    <r>
      <t>EF</t>
    </r>
    <r>
      <rPr>
        <vertAlign val="subscript"/>
        <sz val="12"/>
        <rFont val="Times New Roman"/>
        <family val="1"/>
      </rPr>
      <t>BL</t>
    </r>
  </si>
  <si>
    <r>
      <t>kg/t HNO</t>
    </r>
    <r>
      <rPr>
        <vertAlign val="subscript"/>
        <sz val="12"/>
        <rFont val="Times New Roman"/>
        <family val="1"/>
      </rPr>
      <t>3</t>
    </r>
  </si>
  <si>
    <r>
      <t>EF</t>
    </r>
    <r>
      <rPr>
        <vertAlign val="subscript"/>
        <sz val="12"/>
        <rFont val="Times New Roman"/>
        <family val="1"/>
      </rPr>
      <t>n</t>
    </r>
  </si>
  <si>
    <r>
      <t>Regulation is recalculated into the value expressed in kg/tHNO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</si>
  <si>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r>
      <t>t HNO</t>
    </r>
    <r>
      <rPr>
        <vertAlign val="subscript"/>
        <sz val="12"/>
        <rFont val="Times New Roman"/>
        <family val="1"/>
      </rPr>
      <t>3</t>
    </r>
  </si>
  <si>
    <r>
      <t>According IPPC permit permitted emissions of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in 2010 year is </t>
    </r>
  </si>
  <si>
    <r>
      <t>t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O/year</t>
    </r>
  </si>
  <si>
    <r>
      <t>According IPPC permit permitted emissions of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in 2011 year until the June 16th is </t>
    </r>
  </si>
  <si>
    <t>and comparison with</t>
  </si>
  <si>
    <t>EFreg</t>
  </si>
  <si>
    <t>EFreg=</t>
  </si>
  <si>
    <t>is higher than</t>
  </si>
  <si>
    <r>
      <t>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in 2011, so in this case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 xml:space="preserve"> shall be used instead of EF</t>
    </r>
    <r>
      <rPr>
        <vertAlign val="subscript"/>
        <sz val="12"/>
        <rFont val="Times New Roman"/>
        <family val="1"/>
      </rPr>
      <t>BL.</t>
    </r>
  </si>
  <si>
    <t>In 2010, during 2nd project campaign nitric acid production is</t>
  </si>
  <si>
    <t>NAP=</t>
  </si>
  <si>
    <t>NAP =</t>
  </si>
  <si>
    <t>In 2011 during the 2nd project campaign nitric acid production is</t>
  </si>
  <si>
    <t>The comparison is performed using the permitted emissions from the IPPC permit for the operational period and actual production data:</t>
  </si>
  <si>
    <t>3)</t>
  </si>
  <si>
    <t>The comparison is performed using the permitted emissions from the IPPC permit till the start of 3th campaign and actual production data:</t>
  </si>
  <si>
    <r>
      <t>In both years EF</t>
    </r>
    <r>
      <rPr>
        <vertAlign val="subscript"/>
        <sz val="12"/>
        <rFont val="Times New Roman"/>
        <family val="1"/>
      </rPr>
      <t>BL</t>
    </r>
    <r>
      <rPr>
        <sz val="12"/>
        <rFont val="Times New Roman"/>
        <family val="1"/>
      </rPr>
      <t xml:space="preserve"> is lower than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>, so EF</t>
    </r>
    <r>
      <rPr>
        <vertAlign val="subscript"/>
        <sz val="12"/>
        <rFont val="Times New Roman"/>
        <family val="1"/>
      </rPr>
      <t>BL</t>
    </r>
    <r>
      <rPr>
        <sz val="12"/>
        <rFont val="Times New Roman"/>
        <family val="1"/>
      </rPr>
      <t xml:space="preserve"> is used in the calculations of Emission Reduction.</t>
    </r>
  </si>
  <si>
    <t>4)</t>
  </si>
  <si>
    <r>
      <t>In both years EF</t>
    </r>
    <r>
      <rPr>
        <vertAlign val="subscript"/>
        <sz val="12"/>
        <rFont val="Times New Roman"/>
        <family val="1"/>
      </rPr>
      <t>BL</t>
    </r>
    <r>
      <rPr>
        <sz val="12"/>
        <rFont val="Times New Roman"/>
        <family val="1"/>
      </rPr>
      <t xml:space="preserve"> is lower than EF</t>
    </r>
    <r>
      <rPr>
        <vertAlign val="subscript"/>
        <sz val="12"/>
        <rFont val="Times New Roman"/>
        <family val="1"/>
      </rPr>
      <t>reg</t>
    </r>
    <r>
      <rPr>
        <sz val="12"/>
        <rFont val="Times New Roman"/>
        <family val="1"/>
      </rPr>
      <t>, so EF</t>
    </r>
    <r>
      <rPr>
        <vertAlign val="subscript"/>
        <sz val="12"/>
        <rFont val="Times New Roman"/>
        <family val="1"/>
      </rPr>
      <t>BL</t>
    </r>
    <r>
      <rPr>
        <sz val="12"/>
        <rFont val="Times New Roman"/>
        <family val="1"/>
      </rPr>
      <t xml:space="preserve"> is used in the calculations of Emission Reduction. This comment is used for the methodology AM0034 to explain an impact of regulations.</t>
    </r>
  </si>
  <si>
    <r>
      <t>According IPPC permit permitted emissions of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in 2011 year until the June 26th is </t>
    </r>
  </si>
  <si>
    <t>In 2011 until the June 16 planned nitric acid production is</t>
  </si>
  <si>
    <t>The comparison is performed using the permitted emissions from the IPPC permit till the start of 3th campaign: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</si>
</sst>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"/>
    <numFmt numFmtId="174" formatCode="0.0000"/>
    <numFmt numFmtId="175" formatCode="0.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.000"/>
    <numFmt numFmtId="185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0"/>
    </font>
    <font>
      <b/>
      <vertAlign val="subscript"/>
      <sz val="8"/>
      <name val="Times New Roman"/>
      <family val="1"/>
    </font>
    <font>
      <vertAlign val="subscript"/>
      <sz val="11"/>
      <name val="Times New Roman"/>
      <family val="1"/>
    </font>
    <font>
      <b/>
      <vertAlign val="subscript"/>
      <sz val="10"/>
      <name val="Arial"/>
      <family val="2"/>
    </font>
    <font>
      <b/>
      <vertAlign val="subscript"/>
      <sz val="11"/>
      <name val="Times New Roman"/>
      <family val="1"/>
    </font>
    <font>
      <vertAlign val="subscript"/>
      <sz val="10"/>
      <name val="Arial"/>
      <family val="0"/>
    </font>
    <font>
      <b/>
      <sz val="8"/>
      <name val="Tahoma"/>
      <family val="2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75" fontId="1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43</xdr:row>
      <xdr:rowOff>66675</xdr:rowOff>
    </xdr:from>
    <xdr:to>
      <xdr:col>11</xdr:col>
      <xdr:colOff>247650</xdr:colOff>
      <xdr:row>48</xdr:row>
      <xdr:rowOff>76200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638925" y="9734550"/>
          <a:ext cx="2143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GP line was not in operation f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rom 2011-06-16 till 2011-07-11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therefore we derive EFreg by using permitted emissions of 2011 year till the June 26th. </a:t>
          </a:r>
        </a:p>
      </xdr:txBody>
    </xdr:sp>
    <xdr:clientData/>
  </xdr:twoCellAnchor>
  <xdr:twoCellAnchor>
    <xdr:from>
      <xdr:col>6</xdr:col>
      <xdr:colOff>666750</xdr:colOff>
      <xdr:row>42</xdr:row>
      <xdr:rowOff>219075</xdr:rowOff>
    </xdr:from>
    <xdr:to>
      <xdr:col>7</xdr:col>
      <xdr:colOff>704850</xdr:colOff>
      <xdr:row>43</xdr:row>
      <xdr:rowOff>123825</xdr:rowOff>
    </xdr:to>
    <xdr:sp>
      <xdr:nvSpPr>
        <xdr:cNvPr id="2" name="Line 14"/>
        <xdr:cNvSpPr>
          <a:spLocks/>
        </xdr:cNvSpPr>
      </xdr:nvSpPr>
      <xdr:spPr>
        <a:xfrm flipH="1" flipV="1">
          <a:off x="5867400" y="9648825"/>
          <a:ext cx="771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6">
      <selection activeCell="G21" sqref="G21"/>
    </sheetView>
  </sheetViews>
  <sheetFormatPr defaultColWidth="9.140625" defaultRowHeight="12.75"/>
  <cols>
    <col min="6" max="6" width="28.57421875" style="0" customWidth="1"/>
    <col min="7" max="7" width="10.00390625" style="0" bestFit="1" customWidth="1"/>
    <col min="9" max="9" width="6.7109375" style="0" customWidth="1"/>
  </cols>
  <sheetData>
    <row r="1" ht="15.75">
      <c r="A1" s="12" t="s">
        <v>5</v>
      </c>
    </row>
    <row r="2" spans="1:9" ht="18.75">
      <c r="A2" s="6"/>
      <c r="C2" s="1"/>
      <c r="D2" s="1"/>
      <c r="E2" s="1"/>
      <c r="F2" s="1"/>
      <c r="G2" s="1"/>
      <c r="H2" s="1"/>
      <c r="I2" s="1"/>
    </row>
    <row r="3" spans="1:9" ht="62.25" customHeight="1">
      <c r="A3" s="28" t="s">
        <v>22</v>
      </c>
      <c r="B3" s="29"/>
      <c r="C3" s="29"/>
      <c r="D3" s="29"/>
      <c r="E3" s="29"/>
      <c r="F3" s="29"/>
      <c r="G3" s="29"/>
      <c r="H3" s="29"/>
      <c r="I3" s="29"/>
    </row>
    <row r="4" spans="1:9" ht="12" customHeight="1">
      <c r="A4" s="7"/>
      <c r="B4" s="8"/>
      <c r="C4" s="8"/>
      <c r="D4" s="8"/>
      <c r="E4" s="8"/>
      <c r="F4" s="8"/>
      <c r="G4" s="8"/>
      <c r="H4" s="8"/>
      <c r="I4" s="8"/>
    </row>
    <row r="5" spans="1:9" ht="15">
      <c r="A5" s="9" t="s">
        <v>6</v>
      </c>
      <c r="B5" s="10"/>
      <c r="C5" s="10"/>
      <c r="D5" s="10"/>
      <c r="E5" s="10"/>
      <c r="F5" s="10"/>
      <c r="G5" s="10"/>
      <c r="H5" s="10"/>
      <c r="I5" s="10"/>
    </row>
    <row r="6" spans="1:9" ht="16.5">
      <c r="A6" s="1" t="s">
        <v>7</v>
      </c>
      <c r="B6" s="1"/>
      <c r="C6" s="1"/>
      <c r="D6" s="1"/>
      <c r="E6" s="1"/>
      <c r="F6" s="1"/>
      <c r="G6" s="2">
        <v>0.008833</v>
      </c>
      <c r="H6" s="1" t="s">
        <v>11</v>
      </c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6.5">
      <c r="A8" s="4" t="s">
        <v>12</v>
      </c>
      <c r="B8" s="1"/>
      <c r="C8" s="1"/>
      <c r="D8" s="1"/>
      <c r="E8" s="1"/>
      <c r="F8" s="1"/>
      <c r="G8" s="3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6.5">
      <c r="A10" s="1" t="s">
        <v>9</v>
      </c>
      <c r="B10" s="1"/>
      <c r="C10" s="1"/>
      <c r="D10" s="1"/>
      <c r="E10" s="1"/>
      <c r="F10" s="1"/>
      <c r="G10" s="14">
        <v>264519.81</v>
      </c>
      <c r="H10" s="1" t="s">
        <v>13</v>
      </c>
      <c r="I10" s="1"/>
    </row>
    <row r="11" spans="1:9" ht="15">
      <c r="A11" s="1"/>
      <c r="B11" s="1"/>
      <c r="C11" s="1"/>
      <c r="D11" s="1"/>
      <c r="E11" s="1"/>
      <c r="F11" s="1"/>
      <c r="G11" s="14"/>
      <c r="H11" s="1"/>
      <c r="I11" s="1"/>
    </row>
    <row r="12" spans="1:9" ht="16.5">
      <c r="A12" s="1" t="s">
        <v>14</v>
      </c>
      <c r="B12" s="1"/>
      <c r="C12" s="1"/>
      <c r="D12" s="1"/>
      <c r="E12" s="1"/>
      <c r="F12" s="1"/>
      <c r="G12" s="15">
        <f>+G6*G10</f>
        <v>2336.50348173</v>
      </c>
      <c r="H12" s="1" t="s">
        <v>15</v>
      </c>
      <c r="I12" s="1"/>
    </row>
    <row r="13" spans="1:9" ht="16.5">
      <c r="A13" s="1" t="s">
        <v>16</v>
      </c>
      <c r="B13" s="1"/>
      <c r="C13" s="1"/>
      <c r="D13" s="1"/>
      <c r="E13" s="1"/>
      <c r="F13" s="1"/>
      <c r="G13" s="15">
        <f>3174.5/365*341</f>
        <v>2965.7657534246578</v>
      </c>
      <c r="H13" s="1" t="s">
        <v>15</v>
      </c>
      <c r="I13" s="1"/>
    </row>
    <row r="14" spans="1:9" ht="15">
      <c r="A14" s="4" t="s">
        <v>2</v>
      </c>
      <c r="B14" s="4"/>
      <c r="C14" s="4" t="s">
        <v>32</v>
      </c>
      <c r="D14" s="4"/>
      <c r="E14" s="1"/>
      <c r="F14" s="1"/>
      <c r="G14" s="1"/>
      <c r="H14" s="1"/>
      <c r="I14" s="1"/>
    </row>
    <row r="15" ht="15.75">
      <c r="A15" s="5" t="s">
        <v>10</v>
      </c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6.5">
      <c r="A17" s="4" t="s">
        <v>17</v>
      </c>
      <c r="B17" s="1"/>
      <c r="C17" s="1"/>
      <c r="D17" s="1"/>
      <c r="E17" s="1"/>
      <c r="F17" s="1"/>
      <c r="G17" s="1"/>
      <c r="H17" s="1"/>
      <c r="I17" s="1"/>
    </row>
    <row r="18" spans="1:9" ht="16.5">
      <c r="A18" s="1" t="s">
        <v>18</v>
      </c>
      <c r="B18" s="1"/>
      <c r="C18" s="1"/>
      <c r="D18" s="1"/>
      <c r="E18" s="1"/>
      <c r="F18" s="1"/>
      <c r="G18" s="14">
        <v>138247.6</v>
      </c>
      <c r="H18" s="1" t="s">
        <v>13</v>
      </c>
      <c r="I18" s="1"/>
    </row>
    <row r="19" spans="1:12" ht="15">
      <c r="A19" s="1"/>
      <c r="B19" s="1"/>
      <c r="C19" s="1"/>
      <c r="D19" s="1"/>
      <c r="E19" s="1"/>
      <c r="F19" s="1"/>
      <c r="G19" s="14"/>
      <c r="H19" s="1"/>
      <c r="I19" s="4"/>
      <c r="K19">
        <f>G21/G18</f>
        <v>0.009683677730965689</v>
      </c>
      <c r="L19" t="s">
        <v>36</v>
      </c>
    </row>
    <row r="20" spans="1:11" ht="16.5">
      <c r="A20" s="1" t="s">
        <v>25</v>
      </c>
      <c r="B20" s="1"/>
      <c r="C20" s="1"/>
      <c r="D20" s="1"/>
      <c r="E20" s="1"/>
      <c r="F20" s="1"/>
      <c r="G20" s="15">
        <f>+G6*G18</f>
        <v>1221.1410508000001</v>
      </c>
      <c r="H20" s="1" t="s">
        <v>15</v>
      </c>
      <c r="I20" s="1"/>
      <c r="J20" t="s">
        <v>38</v>
      </c>
      <c r="K20" t="s">
        <v>37</v>
      </c>
    </row>
    <row r="21" spans="1:9" ht="16.5">
      <c r="A21" s="1" t="s">
        <v>26</v>
      </c>
      <c r="B21" s="1"/>
      <c r="C21" s="1"/>
      <c r="D21" s="1"/>
      <c r="E21" s="1"/>
      <c r="F21" s="1"/>
      <c r="G21" s="15">
        <f>2926/365*167</f>
        <v>1338.7452054794521</v>
      </c>
      <c r="H21" s="1" t="s">
        <v>15</v>
      </c>
      <c r="I21" s="1"/>
    </row>
    <row r="22" spans="1:9" ht="15">
      <c r="A22" s="4" t="s">
        <v>3</v>
      </c>
      <c r="B22" s="1"/>
      <c r="C22" s="4" t="s">
        <v>33</v>
      </c>
      <c r="D22" s="1"/>
      <c r="E22" s="1"/>
      <c r="F22" s="1"/>
      <c r="G22" s="1"/>
      <c r="H22" s="1"/>
      <c r="I22" s="1"/>
    </row>
    <row r="23" ht="15.75">
      <c r="A23" s="5" t="s">
        <v>19</v>
      </c>
    </row>
    <row r="26" spans="1:9" ht="28.5" customHeight="1">
      <c r="A26" s="30" t="s">
        <v>20</v>
      </c>
      <c r="B26" s="31"/>
      <c r="C26" s="31"/>
      <c r="D26" s="31"/>
      <c r="E26" s="31"/>
      <c r="F26" s="31"/>
      <c r="G26" s="31"/>
      <c r="H26" s="31"/>
      <c r="I26" s="31"/>
    </row>
    <row r="27" spans="1:9" ht="16.5">
      <c r="A27" s="1" t="s">
        <v>7</v>
      </c>
      <c r="B27" s="1"/>
      <c r="C27" s="1"/>
      <c r="D27" s="1"/>
      <c r="E27" s="1"/>
      <c r="F27" s="1"/>
      <c r="G27" s="2">
        <v>0.008951</v>
      </c>
      <c r="H27" s="1" t="s">
        <v>11</v>
      </c>
      <c r="I27" s="1"/>
    </row>
    <row r="28" spans="1:9" ht="15">
      <c r="A28" s="1"/>
      <c r="B28" s="1"/>
      <c r="C28" s="1"/>
      <c r="D28" s="1"/>
      <c r="E28" s="1"/>
      <c r="F28" s="1"/>
      <c r="G28" s="3"/>
      <c r="H28" s="1"/>
      <c r="I28" s="1"/>
    </row>
    <row r="29" spans="1:9" ht="16.5">
      <c r="A29" s="4" t="s">
        <v>21</v>
      </c>
      <c r="B29" s="1"/>
      <c r="C29" s="1"/>
      <c r="D29" s="1"/>
      <c r="E29" s="1"/>
      <c r="F29" s="1"/>
      <c r="G29" s="3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6.5">
      <c r="A31" s="1" t="s">
        <v>8</v>
      </c>
      <c r="B31" s="1"/>
      <c r="C31" s="1"/>
      <c r="D31" s="1"/>
      <c r="E31" s="1"/>
      <c r="F31" s="1"/>
      <c r="G31" s="14">
        <v>264519.81</v>
      </c>
      <c r="H31" s="1" t="s">
        <v>13</v>
      </c>
      <c r="I31" s="1"/>
    </row>
    <row r="32" spans="1:9" ht="15">
      <c r="A32" s="1"/>
      <c r="B32" s="1"/>
      <c r="C32" s="1"/>
      <c r="D32" s="1"/>
      <c r="E32" s="1"/>
      <c r="F32" s="1"/>
      <c r="G32" s="14"/>
      <c r="H32" s="1"/>
      <c r="I32" s="1"/>
    </row>
    <row r="33" spans="1:9" ht="16.5">
      <c r="A33" s="1" t="s">
        <v>23</v>
      </c>
      <c r="B33" s="1"/>
      <c r="C33" s="1"/>
      <c r="D33" s="1"/>
      <c r="E33" s="1"/>
      <c r="F33" s="1"/>
      <c r="G33" s="15">
        <f>+G27*G31</f>
        <v>2367.71681931</v>
      </c>
      <c r="H33" s="1" t="s">
        <v>15</v>
      </c>
      <c r="I33" s="1"/>
    </row>
    <row r="34" spans="1:9" ht="15">
      <c r="A34" s="1" t="s">
        <v>24</v>
      </c>
      <c r="B34" s="1"/>
      <c r="C34" s="1"/>
      <c r="D34" s="1"/>
      <c r="E34" s="1"/>
      <c r="F34" s="1"/>
      <c r="G34" s="15">
        <f>3174.5/365*341</f>
        <v>2965.7657534246578</v>
      </c>
      <c r="H34" s="1" t="s">
        <v>0</v>
      </c>
      <c r="I34" s="1"/>
    </row>
    <row r="35" spans="1:9" ht="15">
      <c r="A35" s="4" t="s">
        <v>2</v>
      </c>
      <c r="B35" s="4"/>
      <c r="C35" s="4" t="s">
        <v>34</v>
      </c>
      <c r="D35" s="4"/>
      <c r="E35" s="1"/>
      <c r="F35" s="1"/>
      <c r="G35" s="1"/>
      <c r="H35" s="1"/>
      <c r="I35" s="1"/>
    </row>
    <row r="36" ht="15.75">
      <c r="A36" s="5" t="s">
        <v>29</v>
      </c>
    </row>
    <row r="38" spans="1:9" ht="16.5">
      <c r="A38" s="4" t="s">
        <v>30</v>
      </c>
      <c r="B38" s="1"/>
      <c r="C38" s="1"/>
      <c r="D38" s="1"/>
      <c r="E38" s="1"/>
      <c r="F38" s="1"/>
      <c r="G38" s="1"/>
      <c r="H38" s="1"/>
      <c r="I38" s="1"/>
    </row>
    <row r="39" spans="1:9" ht="16.5">
      <c r="A39" s="1" t="s">
        <v>4</v>
      </c>
      <c r="B39" s="1"/>
      <c r="C39" s="1"/>
      <c r="D39" s="1"/>
      <c r="E39" s="1"/>
      <c r="F39" s="1"/>
      <c r="G39" s="14">
        <v>112637.75</v>
      </c>
      <c r="H39" s="1" t="s">
        <v>13</v>
      </c>
      <c r="I39" s="1"/>
    </row>
    <row r="40" spans="1:9" ht="15">
      <c r="A40" s="1"/>
      <c r="B40" s="1"/>
      <c r="C40" s="1"/>
      <c r="D40" s="1"/>
      <c r="E40" s="1"/>
      <c r="F40" s="1"/>
      <c r="G40" s="14"/>
      <c r="H40" s="1"/>
      <c r="I40" s="4"/>
    </row>
    <row r="41" spans="1:9" ht="16.5">
      <c r="A41" s="1" t="s">
        <v>25</v>
      </c>
      <c r="B41" s="1"/>
      <c r="C41" s="1"/>
      <c r="D41" s="1"/>
      <c r="E41" s="1"/>
      <c r="F41" s="1"/>
      <c r="G41" s="15">
        <f>+G27*G39</f>
        <v>1008.2205002500001</v>
      </c>
      <c r="H41" s="1" t="s">
        <v>15</v>
      </c>
      <c r="I41" s="1"/>
    </row>
    <row r="42" spans="1:9" ht="16.5">
      <c r="A42" s="1" t="s">
        <v>31</v>
      </c>
      <c r="B42" s="1"/>
      <c r="C42" s="1"/>
      <c r="D42" s="1"/>
      <c r="E42" s="1"/>
      <c r="F42" s="1"/>
      <c r="G42" s="15">
        <f>2926/365*167</f>
        <v>1338.7452054794521</v>
      </c>
      <c r="H42" s="1" t="s">
        <v>15</v>
      </c>
      <c r="I42" s="1"/>
    </row>
    <row r="43" spans="1:9" ht="15">
      <c r="A43" s="1"/>
      <c r="B43" s="1"/>
      <c r="C43" s="1"/>
      <c r="D43" s="1"/>
      <c r="E43" s="1"/>
      <c r="F43" s="1"/>
      <c r="G43" s="4"/>
      <c r="H43" s="1"/>
      <c r="I43" s="1"/>
    </row>
    <row r="44" spans="1:9" ht="15">
      <c r="A44" s="4" t="s">
        <v>3</v>
      </c>
      <c r="B44" s="1"/>
      <c r="C44" s="11" t="s">
        <v>35</v>
      </c>
      <c r="D44" s="1"/>
      <c r="E44" s="1"/>
      <c r="F44" s="1"/>
      <c r="G44" s="1"/>
      <c r="H44" s="1"/>
      <c r="I44" s="1"/>
    </row>
    <row r="45" ht="14.25">
      <c r="A45" s="5" t="s">
        <v>19</v>
      </c>
    </row>
    <row r="48" spans="1:7" ht="15">
      <c r="A48" s="1" t="s">
        <v>1</v>
      </c>
      <c r="G48" t="s">
        <v>28</v>
      </c>
    </row>
    <row r="50" spans="1:7" ht="12.75">
      <c r="A50" t="s">
        <v>27</v>
      </c>
      <c r="G50" t="s">
        <v>28</v>
      </c>
    </row>
    <row r="53" ht="15.75">
      <c r="F53" s="13"/>
    </row>
  </sheetData>
  <sheetProtection/>
  <mergeCells count="2">
    <mergeCell ref="A3:I3"/>
    <mergeCell ref="A26:I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4.140625" style="0" customWidth="1"/>
    <col min="2" max="2" width="11.140625" style="0" customWidth="1"/>
    <col min="3" max="3" width="13.140625" style="0" customWidth="1"/>
    <col min="5" max="5" width="14.8515625" style="0" customWidth="1"/>
    <col min="6" max="6" width="15.57421875" style="0" customWidth="1"/>
    <col min="7" max="8" width="11.00390625" style="0" customWidth="1"/>
    <col min="10" max="10" width="9.7109375" style="0" bestFit="1" customWidth="1"/>
  </cols>
  <sheetData>
    <row r="1" spans="1:14" ht="15.75">
      <c r="A1" s="16"/>
      <c r="B1" s="12" t="s">
        <v>45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>
      <c r="A2" s="16"/>
      <c r="B2" s="12" t="s">
        <v>54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.75">
      <c r="A3" s="16"/>
      <c r="B3" s="12" t="s">
        <v>55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8.75">
      <c r="A5" s="16"/>
      <c r="B5" s="32" t="s">
        <v>40</v>
      </c>
      <c r="C5" s="32"/>
      <c r="D5" s="32"/>
      <c r="E5" s="32"/>
      <c r="F5" s="16"/>
      <c r="G5" s="16"/>
      <c r="H5" s="17" t="s">
        <v>56</v>
      </c>
      <c r="I5" s="16">
        <f>Comparing!G6*1000</f>
        <v>8.833</v>
      </c>
      <c r="J5" s="16" t="s">
        <v>57</v>
      </c>
      <c r="K5" s="16"/>
      <c r="L5" s="16"/>
      <c r="M5" s="16"/>
      <c r="N5" s="16"/>
    </row>
    <row r="6" spans="1:14" ht="18.75">
      <c r="A6" s="16"/>
      <c r="B6" s="16" t="s">
        <v>39</v>
      </c>
      <c r="C6" s="16"/>
      <c r="D6" s="16">
        <v>350000</v>
      </c>
      <c r="E6" s="16" t="s">
        <v>41</v>
      </c>
      <c r="F6" s="16"/>
      <c r="G6" s="16"/>
      <c r="H6" s="17" t="s">
        <v>58</v>
      </c>
      <c r="I6" s="16">
        <v>1.404</v>
      </c>
      <c r="J6" s="16" t="s">
        <v>57</v>
      </c>
      <c r="K6" s="16"/>
      <c r="L6" s="16"/>
      <c r="M6" s="16"/>
      <c r="N6" s="16"/>
    </row>
    <row r="7" spans="1:14" ht="15.75">
      <c r="A7" s="16"/>
      <c r="B7" s="16"/>
      <c r="C7" s="16"/>
      <c r="D7" s="16">
        <v>1000</v>
      </c>
      <c r="E7" s="16" t="s">
        <v>42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ht="15.75">
      <c r="A8" s="16"/>
      <c r="B8" s="32" t="s">
        <v>43</v>
      </c>
      <c r="C8" s="32"/>
      <c r="D8" s="32"/>
      <c r="E8" s="32"/>
      <c r="F8" s="16"/>
      <c r="G8" s="16"/>
      <c r="H8" s="16"/>
      <c r="I8" s="16"/>
      <c r="J8" s="16"/>
      <c r="K8" s="16"/>
      <c r="L8" s="16"/>
      <c r="M8" s="16"/>
      <c r="N8" s="16"/>
    </row>
    <row r="9" spans="1:14" ht="15.75">
      <c r="A9" s="16"/>
      <c r="B9" s="16">
        <v>2010</v>
      </c>
      <c r="C9" s="16"/>
      <c r="D9" s="16">
        <v>3174.5</v>
      </c>
      <c r="E9" s="16" t="s">
        <v>41</v>
      </c>
      <c r="F9" s="16"/>
      <c r="G9" s="16"/>
      <c r="H9" s="16"/>
      <c r="I9" s="16"/>
      <c r="J9" s="16"/>
      <c r="K9" s="16"/>
      <c r="L9" s="16"/>
      <c r="M9" s="16"/>
      <c r="N9" s="16"/>
    </row>
    <row r="10" spans="1:14" ht="15.75">
      <c r="A10" s="16"/>
      <c r="B10" s="16">
        <v>2011</v>
      </c>
      <c r="C10" s="16"/>
      <c r="D10" s="16">
        <v>2926</v>
      </c>
      <c r="E10" s="16" t="s">
        <v>41</v>
      </c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8.75">
      <c r="A12" s="23" t="s">
        <v>44</v>
      </c>
      <c r="B12" s="24" t="s">
        <v>65</v>
      </c>
      <c r="C12" s="23" t="s">
        <v>64</v>
      </c>
      <c r="D12" s="23"/>
      <c r="E12" s="24" t="s">
        <v>56</v>
      </c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.75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8.75">
      <c r="A14" s="18" t="s">
        <v>46</v>
      </c>
      <c r="B14" s="19" t="s">
        <v>59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8.75">
      <c r="A15" s="16" t="s">
        <v>47</v>
      </c>
      <c r="B15" s="16"/>
      <c r="C15" s="16"/>
      <c r="D15" s="25" t="s">
        <v>66</v>
      </c>
      <c r="E15" s="16">
        <f>D9/D6*1000</f>
        <v>9.07</v>
      </c>
      <c r="F15" s="16" t="s">
        <v>57</v>
      </c>
      <c r="G15" s="16"/>
      <c r="H15" s="16"/>
      <c r="I15" s="16"/>
      <c r="J15" s="16"/>
      <c r="K15" s="16"/>
      <c r="L15" s="16"/>
      <c r="M15" s="16"/>
      <c r="N15" s="16"/>
    </row>
    <row r="16" spans="1:14" ht="18.75">
      <c r="A16" s="16" t="s">
        <v>48</v>
      </c>
      <c r="B16" s="16"/>
      <c r="C16" s="16"/>
      <c r="D16" s="25" t="s">
        <v>66</v>
      </c>
      <c r="E16" s="16">
        <f>D10/D6*1000</f>
        <v>8.36</v>
      </c>
      <c r="F16" s="16" t="s">
        <v>57</v>
      </c>
      <c r="G16" s="16"/>
      <c r="H16" s="16"/>
      <c r="I16" s="16"/>
      <c r="J16" s="16"/>
      <c r="K16" s="16"/>
      <c r="L16" s="16"/>
      <c r="M16" s="16"/>
      <c r="N16" s="16"/>
    </row>
    <row r="17" spans="2:14" ht="18.75">
      <c r="B17" s="18" t="s">
        <v>51</v>
      </c>
      <c r="C17" s="17">
        <f>E15</f>
        <v>9.07</v>
      </c>
      <c r="D17" s="17" t="s">
        <v>49</v>
      </c>
      <c r="E17" s="17">
        <f>I5</f>
        <v>8.833</v>
      </c>
      <c r="F17" s="16" t="s">
        <v>57</v>
      </c>
      <c r="G17" s="16"/>
      <c r="H17" s="17"/>
      <c r="I17" s="19"/>
      <c r="J17" s="16"/>
      <c r="K17" s="16"/>
      <c r="L17" s="16"/>
      <c r="M17" s="16"/>
      <c r="N17" s="16"/>
    </row>
    <row r="18" spans="1:14" ht="18.75">
      <c r="A18" s="16"/>
      <c r="B18" s="18" t="s">
        <v>52</v>
      </c>
      <c r="C18" s="17">
        <f>E16</f>
        <v>8.36</v>
      </c>
      <c r="D18" s="22" t="s">
        <v>50</v>
      </c>
      <c r="E18" s="17">
        <f>I5</f>
        <v>8.833</v>
      </c>
      <c r="F18" s="16" t="s">
        <v>57</v>
      </c>
      <c r="G18" s="16"/>
      <c r="H18" s="17"/>
      <c r="I18" s="19"/>
      <c r="J18" s="16"/>
      <c r="K18" s="16"/>
      <c r="L18" s="16"/>
      <c r="M18" s="16"/>
      <c r="N18" s="16"/>
    </row>
    <row r="19" spans="1:14" ht="18.75">
      <c r="A19" s="12" t="s">
        <v>3</v>
      </c>
      <c r="B19" s="17" t="s">
        <v>56</v>
      </c>
      <c r="C19" s="16" t="s">
        <v>67</v>
      </c>
      <c r="D19" s="26" t="s">
        <v>68</v>
      </c>
      <c r="E19" s="19"/>
      <c r="F19" s="16"/>
      <c r="G19" s="16"/>
      <c r="H19" s="17"/>
      <c r="I19" s="19"/>
      <c r="J19" s="16"/>
      <c r="K19" s="16"/>
      <c r="L19" s="16"/>
      <c r="M19" s="16"/>
      <c r="N19" s="16"/>
    </row>
    <row r="20" spans="1:14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.75">
      <c r="A21" s="18" t="s">
        <v>53</v>
      </c>
      <c r="B21" s="19" t="s">
        <v>73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8.75">
      <c r="A22" s="16" t="s">
        <v>69</v>
      </c>
      <c r="B22" s="16"/>
      <c r="C22" s="16"/>
      <c r="D22" s="16"/>
      <c r="E22" s="16"/>
      <c r="F22" s="18" t="s">
        <v>71</v>
      </c>
      <c r="G22" s="20">
        <v>264519.81</v>
      </c>
      <c r="H22" s="16" t="s">
        <v>60</v>
      </c>
      <c r="I22" s="16"/>
      <c r="J22" s="16"/>
      <c r="K22" s="16"/>
      <c r="L22" s="16"/>
      <c r="M22" s="16"/>
      <c r="N22" s="16"/>
    </row>
    <row r="23" spans="1:14" ht="18.75">
      <c r="A23" s="16" t="s">
        <v>61</v>
      </c>
      <c r="B23" s="16"/>
      <c r="C23" s="16"/>
      <c r="D23" s="16"/>
      <c r="E23" s="16"/>
      <c r="F23" s="18"/>
      <c r="G23" s="21">
        <f>D9/365*341</f>
        <v>2965.7657534246578</v>
      </c>
      <c r="H23" s="16" t="s">
        <v>62</v>
      </c>
      <c r="I23" s="16"/>
      <c r="J23" s="16"/>
      <c r="K23" s="16"/>
      <c r="L23" s="16"/>
      <c r="M23" s="16"/>
      <c r="N23" s="16"/>
    </row>
    <row r="24" spans="1:14" ht="18.75">
      <c r="A24" s="16" t="s">
        <v>72</v>
      </c>
      <c r="B24" s="16"/>
      <c r="C24" s="16"/>
      <c r="D24" s="16"/>
      <c r="E24" s="16"/>
      <c r="F24" s="18" t="s">
        <v>70</v>
      </c>
      <c r="G24" s="20">
        <v>138247.6</v>
      </c>
      <c r="H24" s="16" t="s">
        <v>60</v>
      </c>
      <c r="I24" s="16"/>
      <c r="J24" s="16"/>
      <c r="K24" s="16"/>
      <c r="L24" s="16"/>
      <c r="M24" s="16"/>
      <c r="N24" s="16"/>
    </row>
    <row r="25" spans="1:14" ht="18.75">
      <c r="A25" s="16" t="s">
        <v>63</v>
      </c>
      <c r="B25" s="16"/>
      <c r="C25" s="16"/>
      <c r="D25" s="16"/>
      <c r="E25" s="16"/>
      <c r="F25" s="16"/>
      <c r="G25" s="21">
        <f>D10/365*167</f>
        <v>1338.7452054794521</v>
      </c>
      <c r="H25" s="16" t="s">
        <v>62</v>
      </c>
      <c r="I25" s="16"/>
      <c r="J25" s="16"/>
      <c r="K25" s="16"/>
      <c r="L25" s="16"/>
      <c r="M25" s="16"/>
      <c r="N25" s="16"/>
    </row>
    <row r="26" spans="1:8" ht="18.75">
      <c r="A26" s="18" t="s">
        <v>51</v>
      </c>
      <c r="B26" s="25" t="s">
        <v>66</v>
      </c>
      <c r="C26" s="27">
        <f>G23/G22*1000</f>
        <v>11.211885239992641</v>
      </c>
      <c r="D26" s="17" t="s">
        <v>49</v>
      </c>
      <c r="E26" s="17">
        <f>I5</f>
        <v>8.833</v>
      </c>
      <c r="F26" s="16" t="s">
        <v>57</v>
      </c>
      <c r="G26" s="16"/>
      <c r="H26" s="16"/>
    </row>
    <row r="27" spans="1:8" ht="18.75">
      <c r="A27" s="18" t="s">
        <v>52</v>
      </c>
      <c r="B27" s="25" t="s">
        <v>66</v>
      </c>
      <c r="C27" s="27">
        <f>G25/G24*1000</f>
        <v>9.68367773096569</v>
      </c>
      <c r="D27" s="17" t="s">
        <v>49</v>
      </c>
      <c r="E27" s="17">
        <f>I5</f>
        <v>8.833</v>
      </c>
      <c r="F27" s="16" t="s">
        <v>57</v>
      </c>
      <c r="G27" s="16"/>
      <c r="H27" s="16"/>
    </row>
    <row r="28" spans="1:8" ht="18.75">
      <c r="A28" s="12" t="s">
        <v>3</v>
      </c>
      <c r="B28" s="16" t="s">
        <v>78</v>
      </c>
      <c r="C28" s="16"/>
      <c r="D28" s="16"/>
      <c r="E28" s="16"/>
      <c r="F28" s="16"/>
      <c r="G28" s="16"/>
      <c r="H28" s="16"/>
    </row>
    <row r="29" spans="1:8" ht="15.75">
      <c r="A29" s="16"/>
      <c r="B29" s="16"/>
      <c r="C29" s="16"/>
      <c r="D29" s="16"/>
      <c r="E29" s="16"/>
      <c r="F29" s="16"/>
      <c r="G29" s="16"/>
      <c r="H29" s="16"/>
    </row>
    <row r="30" spans="1:8" ht="15.75">
      <c r="A30" s="18" t="s">
        <v>74</v>
      </c>
      <c r="B30" s="19" t="s">
        <v>75</v>
      </c>
      <c r="C30" s="16"/>
      <c r="D30" s="16"/>
      <c r="E30" s="16"/>
      <c r="F30" s="16"/>
      <c r="G30" s="16"/>
      <c r="H30" s="16"/>
    </row>
    <row r="31" spans="1:8" ht="18.75">
      <c r="A31" s="16" t="s">
        <v>69</v>
      </c>
      <c r="B31" s="16"/>
      <c r="C31" s="16"/>
      <c r="D31" s="16"/>
      <c r="E31" s="16"/>
      <c r="F31" s="18" t="s">
        <v>71</v>
      </c>
      <c r="G31" s="20">
        <v>264519.81</v>
      </c>
      <c r="H31" s="16" t="s">
        <v>60</v>
      </c>
    </row>
    <row r="32" spans="1:8" ht="18.75">
      <c r="A32" s="16" t="s">
        <v>61</v>
      </c>
      <c r="B32" s="16"/>
      <c r="C32" s="16"/>
      <c r="D32" s="16"/>
      <c r="E32" s="16"/>
      <c r="F32" s="18"/>
      <c r="G32" s="21">
        <f>3174.5/365*341</f>
        <v>2965.7657534246578</v>
      </c>
      <c r="H32" s="16" t="s">
        <v>62</v>
      </c>
    </row>
    <row r="33" spans="1:8" ht="18.75">
      <c r="A33" s="16" t="s">
        <v>72</v>
      </c>
      <c r="B33" s="16"/>
      <c r="C33" s="16"/>
      <c r="D33" s="16"/>
      <c r="E33" s="16"/>
      <c r="F33" s="18" t="s">
        <v>70</v>
      </c>
      <c r="G33" s="20">
        <v>138247.6</v>
      </c>
      <c r="H33" s="16" t="s">
        <v>60</v>
      </c>
    </row>
    <row r="34" spans="1:8" ht="18.75">
      <c r="A34" s="16" t="s">
        <v>63</v>
      </c>
      <c r="B34" s="16"/>
      <c r="C34" s="16"/>
      <c r="D34" s="16"/>
      <c r="E34" s="16"/>
      <c r="F34" s="16"/>
      <c r="G34" s="21">
        <f>2926/365*(167+26)</f>
        <v>1547.1726027397262</v>
      </c>
      <c r="H34" s="16" t="s">
        <v>62</v>
      </c>
    </row>
    <row r="35" spans="1:8" ht="18.75">
      <c r="A35" s="18" t="s">
        <v>51</v>
      </c>
      <c r="B35" s="25" t="s">
        <v>66</v>
      </c>
      <c r="C35" s="27">
        <f>G32/G31*1000</f>
        <v>11.211885239992641</v>
      </c>
      <c r="D35" s="17" t="s">
        <v>49</v>
      </c>
      <c r="E35" s="17">
        <f>I5</f>
        <v>8.833</v>
      </c>
      <c r="F35" s="16" t="s">
        <v>57</v>
      </c>
      <c r="G35" s="16"/>
      <c r="H35" s="16"/>
    </row>
    <row r="36" spans="1:8" ht="18.75">
      <c r="A36" s="18" t="s">
        <v>52</v>
      </c>
      <c r="B36" s="25" t="s">
        <v>66</v>
      </c>
      <c r="C36" s="27">
        <f>G34/G33*1000</f>
        <v>11.191316180098072</v>
      </c>
      <c r="D36" s="17" t="s">
        <v>49</v>
      </c>
      <c r="E36" s="17">
        <f>I5</f>
        <v>8.833</v>
      </c>
      <c r="F36" s="16" t="s">
        <v>57</v>
      </c>
      <c r="G36" s="16"/>
      <c r="H36" s="16"/>
    </row>
    <row r="37" spans="1:8" ht="18.75">
      <c r="A37" s="12" t="s">
        <v>3</v>
      </c>
      <c r="B37" s="16" t="s">
        <v>76</v>
      </c>
      <c r="C37" s="16"/>
      <c r="D37" s="16"/>
      <c r="E37" s="16"/>
      <c r="F37" s="16"/>
      <c r="G37" s="16"/>
      <c r="H37" s="16"/>
    </row>
    <row r="39" spans="1:8" ht="15.75">
      <c r="A39" s="18" t="s">
        <v>77</v>
      </c>
      <c r="B39" s="19" t="s">
        <v>81</v>
      </c>
      <c r="C39" s="16"/>
      <c r="D39" s="16"/>
      <c r="E39" s="16"/>
      <c r="F39" s="16"/>
      <c r="G39" s="16"/>
      <c r="H39" s="16"/>
    </row>
    <row r="40" spans="1:8" ht="18.75">
      <c r="A40" s="16" t="s">
        <v>69</v>
      </c>
      <c r="B40" s="16"/>
      <c r="C40" s="16"/>
      <c r="D40" s="16"/>
      <c r="E40" s="16"/>
      <c r="F40" s="18" t="s">
        <v>71</v>
      </c>
      <c r="G40" s="20">
        <v>350000</v>
      </c>
      <c r="H40" s="16" t="s">
        <v>60</v>
      </c>
    </row>
    <row r="41" spans="1:8" ht="18.75">
      <c r="A41" s="16" t="s">
        <v>61</v>
      </c>
      <c r="B41" s="16"/>
      <c r="C41" s="16"/>
      <c r="D41" s="16"/>
      <c r="E41" s="16"/>
      <c r="F41" s="18"/>
      <c r="G41" s="21">
        <f>3174.5</f>
        <v>3174.5</v>
      </c>
      <c r="H41" s="16" t="s">
        <v>62</v>
      </c>
    </row>
    <row r="42" spans="1:8" ht="18.75">
      <c r="A42" s="16" t="s">
        <v>80</v>
      </c>
      <c r="B42" s="16"/>
      <c r="C42" s="16"/>
      <c r="D42" s="16"/>
      <c r="E42" s="16"/>
      <c r="F42" s="18" t="s">
        <v>70</v>
      </c>
      <c r="G42" s="20">
        <f>167*D6/365</f>
        <v>160136.98630136985</v>
      </c>
      <c r="H42" s="16" t="s">
        <v>60</v>
      </c>
    </row>
    <row r="43" spans="1:8" ht="18.75">
      <c r="A43" s="16" t="s">
        <v>79</v>
      </c>
      <c r="B43" s="16"/>
      <c r="C43" s="16"/>
      <c r="D43" s="16"/>
      <c r="E43" s="16"/>
      <c r="F43" s="16"/>
      <c r="G43" s="21">
        <f>2926/365*(167+10)</f>
        <v>1418.909589041096</v>
      </c>
      <c r="H43" s="16" t="s">
        <v>62</v>
      </c>
    </row>
    <row r="44" spans="1:8" ht="18.75">
      <c r="A44" s="18" t="s">
        <v>51</v>
      </c>
      <c r="B44" s="25" t="s">
        <v>66</v>
      </c>
      <c r="C44" s="27">
        <f>G41/G40*1000</f>
        <v>9.07</v>
      </c>
      <c r="D44" s="17" t="s">
        <v>49</v>
      </c>
      <c r="E44" s="17">
        <v>8.833</v>
      </c>
      <c r="F44" s="16" t="s">
        <v>57</v>
      </c>
      <c r="G44" s="16"/>
      <c r="H44" s="16"/>
    </row>
    <row r="45" spans="1:8" ht="18.75">
      <c r="A45" s="18" t="s">
        <v>52</v>
      </c>
      <c r="B45" s="25" t="s">
        <v>66</v>
      </c>
      <c r="C45" s="27">
        <f>G43/G42*1000</f>
        <v>8.860598802395211</v>
      </c>
      <c r="D45" s="17" t="s">
        <v>49</v>
      </c>
      <c r="E45" s="17">
        <v>8.833</v>
      </c>
      <c r="F45" s="16" t="s">
        <v>57</v>
      </c>
      <c r="G45" s="16"/>
      <c r="H45" s="16"/>
    </row>
    <row r="46" spans="1:8" ht="18.75">
      <c r="A46" s="12" t="s">
        <v>3</v>
      </c>
      <c r="B46" s="16" t="s">
        <v>76</v>
      </c>
      <c r="C46" s="16"/>
      <c r="D46" s="16"/>
      <c r="E46" s="16"/>
      <c r="F46" s="16"/>
      <c r="G46" s="16"/>
      <c r="H46" s="16"/>
    </row>
  </sheetData>
  <sheetProtection/>
  <mergeCells count="2">
    <mergeCell ref="B5:E5"/>
    <mergeCell ref="B8:E8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 Vedlugaite</cp:lastModifiedBy>
  <cp:lastPrinted>2010-01-07T08:38:32Z</cp:lastPrinted>
  <dcterms:created xsi:type="dcterms:W3CDTF">1996-10-14T23:33:28Z</dcterms:created>
  <dcterms:modified xsi:type="dcterms:W3CDTF">2011-07-20T13:47:52Z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2008677841</vt:i4>
  </property>
  <property fmtid="{D5CDD505-2E9C-101B-9397-08002B2CF9AE}" pid="3" name="_NewReviewCycle">
    <vt:lpwstr/>
  </property>
  <property fmtid="{D5CDD505-2E9C-101B-9397-08002B2CF9AE}" pid="4" name="_EmailSubject">
    <vt:lpwstr>Achema</vt:lpwstr>
  </property>
  <property fmtid="{D5CDD505-2E9C-101B-9397-08002B2CF9AE}" pid="5" name="_AuthorEmail">
    <vt:lpwstr>divd@cowi.lt</vt:lpwstr>
  </property>
  <property fmtid="{D5CDD505-2E9C-101B-9397-08002B2CF9AE}" pid="6" name="_AuthorEmailDisplayName">
    <vt:lpwstr>Diana Vedlugaite</vt:lpwstr>
  </property>
  <property fmtid="{D5CDD505-2E9C-101B-9397-08002B2CF9AE}" pid="7" name="_ReviewingToolsShownOnce">
    <vt:lpwstr/>
  </property>
</Properties>
</file>