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Title" sheetId="1" r:id="rId1"/>
    <sheet name="Fixed Values" sheetId="2" r:id="rId2"/>
    <sheet name="Monitored Variables" sheetId="3" r:id="rId3"/>
    <sheet name="Calculation Method" sheetId="4" r:id="rId4"/>
    <sheet name="Emission Reductions" sheetId="5" r:id="rId5"/>
  </sheets>
  <definedNames>
    <definedName name="_ftn2" localSheetId="1">'Fixed Values'!$A$18</definedName>
    <definedName name="_ftnref1" localSheetId="1">'Fixed Values'!$D$4</definedName>
    <definedName name="_ftnref2" localSheetId="1">'Fixed Values'!$D$14</definedName>
    <definedName name="OLE_LINK62" localSheetId="3">'Calculation Method'!$B$11</definedName>
  </definedNames>
  <calcPr fullCalcOnLoad="1"/>
</workbook>
</file>

<file path=xl/sharedStrings.xml><?xml version="1.0" encoding="utf-8"?>
<sst xmlns="http://schemas.openxmlformats.org/spreadsheetml/2006/main" count="88" uniqueCount="65">
  <si>
    <t>Data / Parameter</t>
  </si>
  <si>
    <t>Data unit</t>
  </si>
  <si>
    <t>Description</t>
  </si>
  <si>
    <t>Data Source</t>
  </si>
  <si>
    <t>Value</t>
  </si>
  <si>
    <r>
      <t>GWP</t>
    </r>
    <r>
      <rPr>
        <i/>
        <vertAlign val="subscript"/>
        <sz val="11"/>
        <color indexed="8"/>
        <rFont val="Times New Roman"/>
        <family val="1"/>
      </rPr>
      <t>CH4</t>
    </r>
  </si>
  <si>
    <t>Global Warming Potential of Methane</t>
  </si>
  <si>
    <t>IPCC Second Assessment Report[1]</t>
  </si>
  <si>
    <r>
      <t>ρ</t>
    </r>
    <r>
      <rPr>
        <i/>
        <vertAlign val="subscript"/>
        <sz val="11"/>
        <color indexed="8"/>
        <rFont val="Times New Roman"/>
        <family val="1"/>
      </rPr>
      <t>CH4</t>
    </r>
  </si>
  <si>
    <r>
      <t>t/m</t>
    </r>
    <r>
      <rPr>
        <vertAlign val="superscript"/>
        <sz val="10"/>
        <color indexed="8"/>
        <rFont val="Times New Roman"/>
        <family val="1"/>
      </rPr>
      <t>3</t>
    </r>
  </si>
  <si>
    <t>Methane density</t>
  </si>
  <si>
    <t>Standard (at room temperature 20˚C and 1 ATM)</t>
  </si>
  <si>
    <t>TJ/kt</t>
  </si>
  <si>
    <t>Net Calorific Value of coal</t>
  </si>
  <si>
    <t>National Inventory Report of Ukraine 1990-2007, p. 266</t>
  </si>
  <si>
    <t>Net Calorific Value of diesel fuel</t>
  </si>
  <si>
    <t>ratio</t>
  </si>
  <si>
    <t>Carbon Oxidation factor of coal</t>
  </si>
  <si>
    <t>National Inventory Report of Ukraine 1990-2007, p. 273</t>
  </si>
  <si>
    <t>Carbon Oxidation factor of diesel fuel</t>
  </si>
  <si>
    <t>Revised 1996 IPCC Guidelines for National Greenhouse Gas Inventories:  Workbook, Energy, p. 1-8</t>
  </si>
  <si>
    <t>tC/TJ</t>
  </si>
  <si>
    <t>Carbon content of diesel fuel</t>
  </si>
  <si>
    <t>National Inventory Report of Ukraine 1990-2007, p. 272</t>
  </si>
  <si>
    <t>Carbon content of coal</t>
  </si>
  <si>
    <t>tCO2/MWh</t>
  </si>
  <si>
    <t>CO2 emission factor for electricity consumed by the project activity in year y equal to emission factor of Ukrainian grid for reducing projects.</t>
  </si>
  <si>
    <t>See Annex 2. Emission factor is fixed ex ante.</t>
  </si>
  <si>
    <t>m3/t</t>
  </si>
  <si>
    <t>Emission factor for fugitive methane emissions from coal mining</t>
  </si>
  <si>
    <t xml:space="preserve">National Inventory Report of Ukraine 1990-2007, p.75 </t>
  </si>
  <si>
    <t>Probability of waste heap burning</t>
  </si>
  <si>
    <t>Proprietary study[2]</t>
  </si>
  <si>
    <r>
      <t>[1]</t>
    </r>
    <r>
      <rPr>
        <sz val="10"/>
        <color indexed="8"/>
        <rFont val="Times New Roman"/>
        <family val="1"/>
      </rPr>
      <t xml:space="preserve"> </t>
    </r>
    <r>
      <rPr>
        <i/>
        <sz val="11"/>
        <color indexed="8"/>
        <rFont val="Times New Roman"/>
        <family val="1"/>
      </rPr>
      <t>"IPCC Second Assessment: Climate Change 1995. A Report of the Intergovernmental Panel on Climate Change".</t>
    </r>
    <r>
      <rPr>
        <sz val="11"/>
        <color indexed="8"/>
        <rFont val="Times New Roman"/>
        <family val="1"/>
      </rPr>
      <t>Bolin, B.</t>
    </r>
    <r>
      <rPr>
        <i/>
        <sz val="11"/>
        <color indexed="8"/>
        <rFont val="Times New Roman"/>
        <family val="1"/>
      </rPr>
      <t xml:space="preserve"> et al. (1995). IPCC website</t>
    </r>
    <r>
      <rPr>
        <sz val="11"/>
        <color indexed="8"/>
        <rFont val="Times New Roman"/>
        <family val="1"/>
      </rPr>
      <t>. http://www.ipcc.ch/pdf/climate-changes-1995/ipcc-2nd-assessment/2nd-assessment-en.pdf.</t>
    </r>
  </si>
  <si>
    <t>[2] Report on the fire risk of Donetsk Region’s waste heaps, Scientific Research Institute “Respirator”, Donetsk, 2009. This is a proprietary study that will be made available to the accredited independent entity.</t>
  </si>
  <si>
    <t>List of fixed default values and ex-ante emission factors</t>
  </si>
  <si>
    <r>
      <t xml:space="preserve">Baseline Emissions due to combustion of coal for energy needs in the baseline scenario in the year </t>
    </r>
    <r>
      <rPr>
        <i/>
        <sz val="11"/>
        <color indexed="8"/>
        <rFont val="Times New Roman"/>
        <family val="1"/>
      </rPr>
      <t>y</t>
    </r>
  </si>
  <si>
    <r>
      <t xml:space="preserve">Baseline Emissions due to fugitive emissions of methane in the mining activities in the year </t>
    </r>
    <r>
      <rPr>
        <i/>
        <sz val="11"/>
        <color indexed="8"/>
        <rFont val="Times New Roman"/>
        <family val="1"/>
      </rPr>
      <t>y</t>
    </r>
  </si>
  <si>
    <r>
      <t xml:space="preserve">Baseline Emissions due to burning of the waste heaps in the year </t>
    </r>
    <r>
      <rPr>
        <i/>
        <sz val="11"/>
        <color indexed="8"/>
        <rFont val="Times New Roman"/>
        <family val="1"/>
      </rPr>
      <t>y</t>
    </r>
  </si>
  <si>
    <r>
      <t xml:space="preserve">Project Emissions due to project activity in the year </t>
    </r>
    <r>
      <rPr>
        <i/>
        <sz val="11"/>
        <color indexed="8"/>
        <rFont val="Times New Roman"/>
        <family val="1"/>
      </rPr>
      <t>y</t>
    </r>
  </si>
  <si>
    <r>
      <t xml:space="preserve">Project Emissions due to combustion of coal for energy needs in the project activity in the year </t>
    </r>
    <r>
      <rPr>
        <i/>
        <sz val="11"/>
        <color indexed="8"/>
        <rFont val="Times New Roman"/>
        <family val="1"/>
      </rPr>
      <t>y</t>
    </r>
  </si>
  <si>
    <r>
      <t xml:space="preserve">Project Emissions due to consumption of electricity from the grid by the project activity in the year </t>
    </r>
    <r>
      <rPr>
        <i/>
        <sz val="11"/>
        <color indexed="8"/>
        <rFont val="Times New Roman"/>
        <family val="1"/>
      </rPr>
      <t>y</t>
    </r>
  </si>
  <si>
    <r>
      <t xml:space="preserve">Project Emissions due to consumption of diesel fuel by the project activity in the year </t>
    </r>
    <r>
      <rPr>
        <i/>
        <sz val="11"/>
        <color indexed="8"/>
        <rFont val="Times New Roman"/>
        <family val="1"/>
      </rPr>
      <t>y</t>
    </r>
  </si>
  <si>
    <t>Parameter</t>
  </si>
  <si>
    <r>
      <t>ER</t>
    </r>
    <r>
      <rPr>
        <vertAlign val="subscript"/>
        <sz val="11"/>
        <color indexed="8"/>
        <rFont val="Times New Roman"/>
        <family val="1"/>
      </rPr>
      <t>y</t>
    </r>
  </si>
  <si>
    <r>
      <t>tCO</t>
    </r>
    <r>
      <rPr>
        <vertAlign val="subscript"/>
        <sz val="11"/>
        <color indexed="8"/>
        <rFont val="Times New Roman"/>
        <family val="1"/>
      </rPr>
      <t>2</t>
    </r>
    <r>
      <rPr>
        <sz val="11"/>
        <color indexed="8"/>
        <rFont val="Times New Roman"/>
        <family val="1"/>
      </rPr>
      <t>e</t>
    </r>
  </si>
  <si>
    <t>Emissions reductions of the JI project in year y</t>
  </si>
  <si>
    <r>
      <t>BE</t>
    </r>
    <r>
      <rPr>
        <vertAlign val="subscript"/>
        <sz val="11"/>
        <color indexed="8"/>
        <rFont val="Times New Roman"/>
        <family val="1"/>
      </rPr>
      <t>y</t>
    </r>
  </si>
  <si>
    <t>Baseline Emission in year y</t>
  </si>
  <si>
    <r>
      <t>PE</t>
    </r>
    <r>
      <rPr>
        <vertAlign val="subscript"/>
        <sz val="11"/>
        <color indexed="8"/>
        <rFont val="Times New Roman"/>
        <family val="1"/>
      </rPr>
      <t>y</t>
    </r>
  </si>
  <si>
    <t>Variable</t>
  </si>
  <si>
    <t>Units</t>
  </si>
  <si>
    <t>Values</t>
  </si>
  <si>
    <t>Amount of coal that has been extracted from the waste heaps and combusted for energy use in the project activity in the year y</t>
  </si>
  <si>
    <t>t</t>
  </si>
  <si>
    <t>Additional electricity consumed in year y as a result of the implementation of the project activity</t>
  </si>
  <si>
    <t>MWh</t>
  </si>
  <si>
    <t>Amount of diesel fuel that has been used for the project activity in the year y</t>
  </si>
  <si>
    <t>Emission Reductions</t>
  </si>
  <si>
    <t>Calculation Method</t>
  </si>
  <si>
    <t>Monitored Variables of the Project Activity</t>
  </si>
  <si>
    <t>Monitored Variables of the Baseline</t>
  </si>
  <si>
    <t>Amount of coal that has been mined in the baseline scenario and combusted for energy use, equivalent to the amount of coal extracted from the waste heaps in the project activity in the year y</t>
  </si>
  <si>
    <t>Years y</t>
  </si>
  <si>
    <t>Total</t>
  </si>
</sst>
</file>

<file path=xl/styles.xml><?xml version="1.0" encoding="utf-8"?>
<styleSheet xmlns="http://schemas.openxmlformats.org/spreadsheetml/2006/main">
  <numFmts count="14">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s>
  <fonts count="53">
    <font>
      <sz val="11"/>
      <color theme="1"/>
      <name val="Calibri"/>
      <family val="2"/>
    </font>
    <font>
      <sz val="11"/>
      <color indexed="8"/>
      <name val="Calibri"/>
      <family val="2"/>
    </font>
    <font>
      <sz val="11"/>
      <color indexed="8"/>
      <name val="Times New Roman"/>
      <family val="1"/>
    </font>
    <font>
      <i/>
      <sz val="11"/>
      <color indexed="8"/>
      <name val="Times New Roman"/>
      <family val="1"/>
    </font>
    <font>
      <i/>
      <vertAlign val="subscript"/>
      <sz val="11"/>
      <color indexed="8"/>
      <name val="Times New Roman"/>
      <family val="1"/>
    </font>
    <font>
      <sz val="10"/>
      <color indexed="8"/>
      <name val="Times New Roman"/>
      <family val="1"/>
    </font>
    <font>
      <vertAlign val="superscript"/>
      <sz val="10"/>
      <color indexed="8"/>
      <name val="Times New Roman"/>
      <family val="1"/>
    </font>
    <font>
      <vertAlign val="subscript"/>
      <sz val="11"/>
      <color indexed="8"/>
      <name val="Times New Roman"/>
      <family val="1"/>
    </font>
    <font>
      <b/>
      <sz val="18"/>
      <color indexed="56"/>
      <name val="Cambria"/>
      <family val="2"/>
    </font>
    <font>
      <u val="single"/>
      <sz val="11"/>
      <color indexed="12"/>
      <name val="Calibri"/>
      <family val="2"/>
    </font>
    <font>
      <b/>
      <i/>
      <sz val="11"/>
      <color indexed="8"/>
      <name val="Times New Roman"/>
      <family val="1"/>
    </font>
    <font>
      <b/>
      <sz val="11"/>
      <color indexed="8"/>
      <name val="Times New Roman"/>
      <family val="1"/>
    </font>
    <font>
      <b/>
      <sz val="11"/>
      <color indexed="8"/>
      <name val="Calibri"/>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24"/>
      <color indexed="8"/>
      <name val="Calibri"/>
      <family val="2"/>
    </font>
    <font>
      <b/>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1"/>
      <color theme="1"/>
      <name val="Times New Roman"/>
      <family val="1"/>
    </font>
    <font>
      <i/>
      <sz val="11"/>
      <color theme="1"/>
      <name val="Times New Roman"/>
      <family val="1"/>
    </font>
    <font>
      <sz val="11"/>
      <color theme="1"/>
      <name val="Times New Roman"/>
      <family val="1"/>
    </font>
    <font>
      <sz val="10"/>
      <color theme="1"/>
      <name val="Times New Roman"/>
      <family val="1"/>
    </font>
    <font>
      <vertAlign val="superscript"/>
      <sz val="10"/>
      <color theme="1"/>
      <name val="Times New Roman"/>
      <family val="1"/>
    </font>
    <font>
      <b/>
      <sz val="11"/>
      <color theme="1"/>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0E0E0"/>
        <bgColor indexed="64"/>
      </patternFill>
    </fill>
    <fill>
      <patternFill patternType="solid">
        <fgColor rgb="FFD9D9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top style="medium"/>
      <bottom style="mediu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border>
    <border>
      <left style="medium"/>
      <right/>
      <top style="medium"/>
      <bottom style="medium"/>
    </border>
    <border>
      <left style="medium"/>
      <right style="medium"/>
      <top/>
      <bottom/>
    </border>
    <border>
      <left/>
      <right/>
      <top style="medium"/>
      <bottom/>
    </border>
    <border>
      <left/>
      <right style="medium"/>
      <top style="medium"/>
      <bottom/>
    </border>
    <border>
      <left style="medium"/>
      <right style="thin"/>
      <top style="thin"/>
      <bottom/>
    </border>
    <border>
      <left style="thin"/>
      <right style="thin"/>
      <top style="thin"/>
      <bottom/>
    </border>
    <border>
      <left style="medium"/>
      <right/>
      <top style="medium"/>
      <bottom/>
    </border>
    <border>
      <left style="medium"/>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9">
    <xf numFmtId="0" fontId="0" fillId="0" borderId="0" xfId="0" applyFont="1" applyAlignment="1">
      <alignment/>
    </xf>
    <xf numFmtId="0" fontId="46" fillId="33" borderId="10" xfId="0" applyFont="1" applyFill="1" applyBorder="1" applyAlignment="1">
      <alignment horizontal="center" wrapText="1"/>
    </xf>
    <xf numFmtId="0" fontId="46" fillId="33" borderId="11" xfId="0" applyFont="1" applyFill="1" applyBorder="1" applyAlignment="1">
      <alignment horizontal="center" wrapText="1"/>
    </xf>
    <xf numFmtId="0" fontId="47" fillId="0" borderId="12" xfId="0" applyFont="1" applyBorder="1" applyAlignment="1">
      <alignment horizontal="center" wrapText="1"/>
    </xf>
    <xf numFmtId="0" fontId="48" fillId="0" borderId="13" xfId="0" applyFont="1" applyBorder="1" applyAlignment="1">
      <alignment wrapText="1"/>
    </xf>
    <xf numFmtId="0" fontId="49" fillId="0" borderId="13" xfId="0" applyFont="1" applyBorder="1" applyAlignment="1">
      <alignment wrapText="1"/>
    </xf>
    <xf numFmtId="0" fontId="38" fillId="0" borderId="13" xfId="52" applyBorder="1" applyAlignment="1" applyProtection="1">
      <alignment wrapText="1"/>
      <protection/>
    </xf>
    <xf numFmtId="0" fontId="46" fillId="0" borderId="12" xfId="0" applyFont="1" applyBorder="1" applyAlignment="1">
      <alignment wrapText="1"/>
    </xf>
    <xf numFmtId="0" fontId="48" fillId="0" borderId="12" xfId="0" applyFont="1" applyBorder="1" applyAlignment="1">
      <alignment wrapText="1"/>
    </xf>
    <xf numFmtId="0" fontId="50" fillId="0" borderId="0" xfId="0" applyFont="1" applyAlignment="1">
      <alignment/>
    </xf>
    <xf numFmtId="0" fontId="38" fillId="0" borderId="0" xfId="52" applyAlignment="1" applyProtection="1">
      <alignment/>
      <protection/>
    </xf>
    <xf numFmtId="0" fontId="49" fillId="0" borderId="13" xfId="0" applyFont="1" applyBorder="1" applyAlignment="1">
      <alignment horizontal="center" vertical="center" wrapText="1"/>
    </xf>
    <xf numFmtId="0" fontId="49" fillId="0" borderId="13" xfId="0" applyNumberFormat="1" applyFont="1" applyBorder="1" applyAlignment="1">
      <alignment horizontal="center" vertical="center" wrapText="1"/>
    </xf>
    <xf numFmtId="0" fontId="43" fillId="0" borderId="0" xfId="59" applyAlignment="1">
      <alignment/>
    </xf>
    <xf numFmtId="0" fontId="48" fillId="0" borderId="13" xfId="0" applyFont="1" applyBorder="1" applyAlignment="1">
      <alignment vertical="top" wrapText="1"/>
    </xf>
    <xf numFmtId="0" fontId="48" fillId="0" borderId="12" xfId="0" applyFont="1" applyBorder="1" applyAlignment="1">
      <alignment horizontal="center" wrapText="1"/>
    </xf>
    <xf numFmtId="0" fontId="46" fillId="33" borderId="14" xfId="0" applyFont="1" applyFill="1" applyBorder="1" applyAlignment="1">
      <alignment horizontal="center" wrapText="1"/>
    </xf>
    <xf numFmtId="0" fontId="0" fillId="0" borderId="0" xfId="0" applyBorder="1" applyAlignment="1">
      <alignment/>
    </xf>
    <xf numFmtId="0" fontId="48" fillId="0" borderId="15" xfId="0" applyFont="1" applyBorder="1" applyAlignment="1">
      <alignment wrapText="1"/>
    </xf>
    <xf numFmtId="0" fontId="48" fillId="0" borderId="15" xfId="0" applyFont="1" applyBorder="1" applyAlignment="1">
      <alignment vertical="top" wrapText="1"/>
    </xf>
    <xf numFmtId="0" fontId="51" fillId="0" borderId="13" xfId="0" applyFont="1" applyBorder="1" applyAlignment="1">
      <alignment horizontal="center" vertical="top" wrapText="1"/>
    </xf>
    <xf numFmtId="0" fontId="52" fillId="0" borderId="12" xfId="0" applyFont="1" applyBorder="1" applyAlignment="1">
      <alignment vertical="top" wrapText="1"/>
    </xf>
    <xf numFmtId="0" fontId="48" fillId="0" borderId="12" xfId="0" applyFont="1" applyBorder="1" applyAlignment="1">
      <alignment vertical="top" wrapText="1"/>
    </xf>
    <xf numFmtId="0" fontId="48" fillId="0" borderId="13" xfId="0" applyFont="1" applyBorder="1" applyAlignment="1">
      <alignment horizontal="center" vertical="center" wrapText="1"/>
    </xf>
    <xf numFmtId="0" fontId="52" fillId="0" borderId="13" xfId="0" applyFont="1" applyBorder="1" applyAlignment="1">
      <alignment horizontal="center" vertical="center" wrapText="1"/>
    </xf>
    <xf numFmtId="1" fontId="44" fillId="0" borderId="16" xfId="0" applyNumberFormat="1" applyFont="1" applyBorder="1" applyAlignment="1">
      <alignment/>
    </xf>
    <xf numFmtId="1" fontId="44" fillId="0" borderId="17" xfId="0" applyNumberFormat="1" applyFont="1" applyBorder="1" applyAlignment="1">
      <alignment/>
    </xf>
    <xf numFmtId="1" fontId="0" fillId="0" borderId="18" xfId="0" applyNumberFormat="1" applyBorder="1" applyAlignment="1">
      <alignment/>
    </xf>
    <xf numFmtId="1" fontId="0" fillId="0" borderId="19" xfId="0" applyNumberFormat="1" applyBorder="1" applyAlignment="1">
      <alignment/>
    </xf>
    <xf numFmtId="1" fontId="0" fillId="0" borderId="20" xfId="0" applyNumberFormat="1" applyBorder="1" applyAlignment="1">
      <alignment/>
    </xf>
    <xf numFmtId="1" fontId="0" fillId="0" borderId="21" xfId="0" applyNumberFormat="1" applyBorder="1" applyAlignment="1">
      <alignment/>
    </xf>
    <xf numFmtId="0" fontId="52" fillId="0" borderId="0"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1" xfId="0" applyFont="1" applyBorder="1" applyAlignment="1">
      <alignment horizontal="center" vertical="center" wrapText="1"/>
    </xf>
    <xf numFmtId="1" fontId="0" fillId="0" borderId="22" xfId="0" applyNumberFormat="1" applyBorder="1" applyAlignment="1">
      <alignment/>
    </xf>
    <xf numFmtId="1" fontId="0" fillId="0" borderId="23" xfId="0" applyNumberFormat="1" applyBorder="1" applyAlignment="1">
      <alignment/>
    </xf>
    <xf numFmtId="1" fontId="44" fillId="0" borderId="24" xfId="0" applyNumberFormat="1" applyFont="1" applyBorder="1" applyAlignment="1">
      <alignment/>
    </xf>
    <xf numFmtId="0" fontId="51" fillId="0" borderId="12" xfId="0" applyFont="1" applyBorder="1" applyAlignment="1">
      <alignment horizontal="center" vertical="top" wrapText="1"/>
    </xf>
    <xf numFmtId="0" fontId="52" fillId="0" borderId="12" xfId="0" applyFont="1" applyBorder="1" applyAlignment="1">
      <alignment horizontal="center" vertical="center" wrapText="1"/>
    </xf>
    <xf numFmtId="0" fontId="46" fillId="34" borderId="25" xfId="0" applyFont="1" applyFill="1" applyBorder="1" applyAlignment="1">
      <alignment horizontal="center" vertical="center" wrapText="1"/>
    </xf>
    <xf numFmtId="0" fontId="46" fillId="34" borderId="12" xfId="0" applyFont="1" applyFill="1" applyBorder="1" applyAlignment="1">
      <alignment horizontal="center" vertical="center" wrapText="1"/>
    </xf>
    <xf numFmtId="0" fontId="46" fillId="34" borderId="26" xfId="0" applyFont="1" applyFill="1" applyBorder="1" applyAlignment="1">
      <alignment horizontal="center" vertical="top" wrapText="1"/>
    </xf>
    <xf numFmtId="0" fontId="46" fillId="34" borderId="11" xfId="0" applyFont="1" applyFill="1" applyBorder="1" applyAlignment="1">
      <alignment horizontal="center" vertical="top" wrapText="1"/>
    </xf>
    <xf numFmtId="0" fontId="46" fillId="34" borderId="25" xfId="0" applyFont="1" applyFill="1" applyBorder="1" applyAlignment="1">
      <alignment horizontal="center" wrapText="1"/>
    </xf>
    <xf numFmtId="0" fontId="46" fillId="34" borderId="12" xfId="0" applyFont="1" applyFill="1" applyBorder="1" applyAlignment="1">
      <alignment horizontal="center" wrapText="1"/>
    </xf>
    <xf numFmtId="0" fontId="46" fillId="33" borderId="25" xfId="0" applyFont="1" applyFill="1" applyBorder="1" applyAlignment="1">
      <alignment horizontal="center" vertical="center" wrapText="1"/>
    </xf>
    <xf numFmtId="0" fontId="46" fillId="33" borderId="27" xfId="0" applyFont="1" applyFill="1" applyBorder="1" applyAlignment="1">
      <alignment horizontal="center" vertical="center" wrapText="1"/>
    </xf>
    <xf numFmtId="0" fontId="46" fillId="33" borderId="28" xfId="0" applyFont="1" applyFill="1" applyBorder="1" applyAlignment="1">
      <alignment horizontal="center" wrapText="1"/>
    </xf>
    <xf numFmtId="0" fontId="46" fillId="33" borderId="29" xfId="0" applyFont="1" applyFill="1" applyBorder="1" applyAlignment="1">
      <alignment horizontal="center" wrapText="1"/>
    </xf>
    <xf numFmtId="0" fontId="46" fillId="33" borderId="15" xfId="0" applyFont="1" applyFill="1" applyBorder="1" applyAlignment="1">
      <alignment horizontal="center" wrapText="1"/>
    </xf>
    <xf numFmtId="0" fontId="46" fillId="33" borderId="16" xfId="0" applyFont="1" applyFill="1" applyBorder="1" applyAlignment="1">
      <alignment horizontal="center" wrapText="1"/>
    </xf>
    <xf numFmtId="0" fontId="46" fillId="33" borderId="30" xfId="0" applyFont="1" applyFill="1" applyBorder="1" applyAlignment="1">
      <alignment horizontal="center" wrapText="1"/>
    </xf>
    <xf numFmtId="0" fontId="46" fillId="33" borderId="17" xfId="0" applyFont="1" applyFill="1" applyBorder="1" applyAlignment="1">
      <alignment horizontal="center" wrapText="1"/>
    </xf>
    <xf numFmtId="0" fontId="46" fillId="33" borderId="31" xfId="0" applyFont="1" applyFill="1" applyBorder="1" applyAlignment="1">
      <alignment horizontal="center" wrapText="1"/>
    </xf>
    <xf numFmtId="169" fontId="0" fillId="0" borderId="0" xfId="58" applyNumberFormat="1" applyFont="1" applyBorder="1" applyAlignment="1">
      <alignment/>
    </xf>
    <xf numFmtId="0" fontId="46" fillId="33" borderId="32" xfId="0" applyFont="1" applyFill="1" applyBorder="1" applyAlignment="1">
      <alignment horizontal="center" wrapText="1"/>
    </xf>
    <xf numFmtId="0" fontId="46" fillId="33" borderId="33" xfId="0" applyFont="1" applyFill="1" applyBorder="1" applyAlignment="1">
      <alignment horizontal="center" wrapText="1"/>
    </xf>
    <xf numFmtId="0" fontId="52" fillId="0" borderId="0" xfId="0" applyFont="1" applyFill="1" applyBorder="1" applyAlignment="1">
      <alignment horizontal="center" wrapText="1"/>
    </xf>
    <xf numFmtId="0" fontId="0" fillId="0" borderId="0" xfId="0" applyFill="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0.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0.wmf" /><Relationship Id="rId2" Type="http://schemas.openxmlformats.org/officeDocument/2006/relationships/image" Target="../media/image11.wmf" /><Relationship Id="rId3" Type="http://schemas.openxmlformats.org/officeDocument/2006/relationships/image" Target="../media/image12.wmf" /><Relationship Id="rId4" Type="http://schemas.openxmlformats.org/officeDocument/2006/relationships/image" Target="../media/image13.w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4.wmf" /><Relationship Id="rId2" Type="http://schemas.openxmlformats.org/officeDocument/2006/relationships/image" Target="../media/image15.wmf" /><Relationship Id="rId3" Type="http://schemas.openxmlformats.org/officeDocument/2006/relationships/image" Target="../media/image16.wmf" /><Relationship Id="rId4" Type="http://schemas.openxmlformats.org/officeDocument/2006/relationships/image" Target="../media/image17.wmf" /><Relationship Id="rId5" Type="http://schemas.openxmlformats.org/officeDocument/2006/relationships/image" Target="../media/image18.wmf" /><Relationship Id="rId6" Type="http://schemas.openxmlformats.org/officeDocument/2006/relationships/image" Target="../media/image19.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xdr:row>
      <xdr:rowOff>190500</xdr:rowOff>
    </xdr:from>
    <xdr:ext cx="10077450" cy="3438525"/>
    <xdr:sp>
      <xdr:nvSpPr>
        <xdr:cNvPr id="1" name="Прямоугольник 1"/>
        <xdr:cNvSpPr>
          <a:spLocks/>
        </xdr:cNvSpPr>
      </xdr:nvSpPr>
      <xdr:spPr>
        <a:xfrm>
          <a:off x="609600" y="1143000"/>
          <a:ext cx="10077450" cy="343852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2400" b="1" i="0" u="none" baseline="0">
              <a:solidFill>
                <a:srgbClr val="000000"/>
              </a:solidFill>
              <a:latin typeface="Calibri"/>
              <a:ea typeface="Calibri"/>
              <a:cs typeface="Calibri"/>
            </a:rPr>
            <a:t>SECOND PERIODIC ANNUAL JI MONITORING REPORT
</a:t>
          </a:r>
          <a:r>
            <a:rPr lang="en-US" cap="none" sz="2400" b="1" i="0" u="none" baseline="0">
              <a:solidFill>
                <a:srgbClr val="000000"/>
              </a:solidFill>
              <a:latin typeface="Calibri"/>
              <a:ea typeface="Calibri"/>
              <a:cs typeface="Calibri"/>
            </a:rPr>
            <a:t>01/01/2008</a:t>
          </a:r>
          <a:r>
            <a:rPr lang="en-US" cap="none" sz="2400" b="1" i="0" u="none" baseline="0">
              <a:solidFill>
                <a:srgbClr val="000000"/>
              </a:solidFill>
              <a:latin typeface="Calibri"/>
              <a:ea typeface="Calibri"/>
              <a:cs typeface="Calibri"/>
            </a:rPr>
            <a:t> - 31/12/2009
</a:t>
          </a:r>
          <a:r>
            <a:rPr lang="en-US" cap="none" sz="2400" b="1" i="0" u="none" baseline="0">
              <a:solidFill>
                <a:srgbClr val="000000"/>
              </a:solidFill>
              <a:latin typeface="Calibri"/>
              <a:ea typeface="Calibri"/>
              <a:cs typeface="Calibri"/>
            </a:rPr>
            <a:t>MR001</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Emission Reduction</a:t>
          </a:r>
          <a:r>
            <a:rPr lang="en-US" cap="none" sz="2400" b="1" i="0" u="none" baseline="0">
              <a:solidFill>
                <a:srgbClr val="000000"/>
              </a:solidFill>
              <a:latin typeface="Calibri"/>
              <a:ea typeface="Calibri"/>
              <a:cs typeface="Calibri"/>
            </a:rPr>
            <a:t> Calculation: </a:t>
          </a:r>
          <a:r>
            <a:rPr lang="en-US" cap="none" sz="2400" b="1"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Waste heaps dismantling with the aim of decreasing the greenhouse gases emissions into the atmosphere</a:t>
          </a:r>
          <a:r>
            <a:rPr lang="en-US" cap="none" sz="2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Sectoral scope: 8. Mining/mineral production</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Version of the document: 1.1</a:t>
          </a:r>
          <a:r>
            <a:rPr lang="en-US" cap="none" sz="14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Date of the document: 20th of April 2010
</a:t>
          </a:r>
          <a:r>
            <a:rPr lang="en-US" cap="none" sz="1400" b="1" i="0" u="none" baseline="0">
              <a:solidFill>
                <a:srgbClr val="000000"/>
              </a:solidFill>
              <a:latin typeface="Calibri"/>
              <a:ea typeface="Calibri"/>
              <a:cs typeface="Calibri"/>
            </a:rPr>
            <a:t>Global Carbon B.V.</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xdr:row>
      <xdr:rowOff>19050</xdr:rowOff>
    </xdr:from>
    <xdr:to>
      <xdr:col>16</xdr:col>
      <xdr:colOff>523875</xdr:colOff>
      <xdr:row>21</xdr:row>
      <xdr:rowOff>180975</xdr:rowOff>
    </xdr:to>
    <xdr:pic>
      <xdr:nvPicPr>
        <xdr:cNvPr id="1" name="Picture 11"/>
        <xdr:cNvPicPr preferRelativeResize="1">
          <a:picLocks noChangeAspect="1"/>
        </xdr:cNvPicPr>
      </xdr:nvPicPr>
      <xdr:blipFill>
        <a:blip r:embed="rId1"/>
        <a:stretch>
          <a:fillRect/>
        </a:stretch>
      </xdr:blipFill>
      <xdr:spPr>
        <a:xfrm>
          <a:off x="19050" y="495300"/>
          <a:ext cx="10258425" cy="37814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oleObject" Target="../embeddings/oleObject_1_6.bin" /><Relationship Id="rId9" Type="http://schemas.openxmlformats.org/officeDocument/2006/relationships/oleObject" Target="../embeddings/oleObject_1_7.bin" /><Relationship Id="rId10" Type="http://schemas.openxmlformats.org/officeDocument/2006/relationships/oleObject" Target="../embeddings/oleObject_1_8.bin" /><Relationship Id="rId11" Type="http://schemas.openxmlformats.org/officeDocument/2006/relationships/vmlDrawing" Target="../drawings/vmlDrawing1.vml" /><Relationship Id="rId1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vmlDrawing" Target="../drawings/vmlDrawing3.v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S11" sqref="S11"/>
    </sheetView>
  </sheetViews>
  <sheetFormatPr defaultColWidth="9.140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E18"/>
  <sheetViews>
    <sheetView zoomScalePageLayoutView="0" workbookViewId="0" topLeftCell="A1">
      <selection activeCell="F7" sqref="F7"/>
    </sheetView>
  </sheetViews>
  <sheetFormatPr defaultColWidth="9.140625" defaultRowHeight="15"/>
  <cols>
    <col min="1" max="1" width="17.00390625" style="0" customWidth="1"/>
    <col min="2" max="2" width="15.421875" style="0" customWidth="1"/>
    <col min="3" max="3" width="43.421875" style="0" customWidth="1"/>
    <col min="4" max="4" width="50.00390625" style="0" customWidth="1"/>
  </cols>
  <sheetData>
    <row r="2" ht="23.25" thickBot="1">
      <c r="A2" s="13" t="s">
        <v>35</v>
      </c>
    </row>
    <row r="3" spans="1:5" ht="30.75" thickBot="1">
      <c r="A3" s="1" t="s">
        <v>0</v>
      </c>
      <c r="B3" s="2" t="s">
        <v>1</v>
      </c>
      <c r="C3" s="2" t="s">
        <v>2</v>
      </c>
      <c r="D3" s="2" t="s">
        <v>3</v>
      </c>
      <c r="E3" s="2" t="s">
        <v>4</v>
      </c>
    </row>
    <row r="4" spans="1:5" ht="22.5" customHeight="1" thickBot="1">
      <c r="A4" s="3" t="s">
        <v>5</v>
      </c>
      <c r="B4" s="5"/>
      <c r="C4" s="5" t="s">
        <v>6</v>
      </c>
      <c r="D4" s="6" t="s">
        <v>7</v>
      </c>
      <c r="E4" s="11">
        <v>21</v>
      </c>
    </row>
    <row r="5" spans="1:5" ht="25.5" customHeight="1" thickBot="1">
      <c r="A5" s="3" t="s">
        <v>8</v>
      </c>
      <c r="B5" s="5" t="s">
        <v>9</v>
      </c>
      <c r="C5" s="5" t="s">
        <v>10</v>
      </c>
      <c r="D5" s="5" t="s">
        <v>11</v>
      </c>
      <c r="E5" s="11">
        <v>0.00067</v>
      </c>
    </row>
    <row r="6" spans="1:5" ht="24.75" customHeight="1" thickBot="1">
      <c r="A6" s="7"/>
      <c r="B6" s="5" t="s">
        <v>12</v>
      </c>
      <c r="C6" s="5" t="s">
        <v>13</v>
      </c>
      <c r="D6" s="5" t="s">
        <v>14</v>
      </c>
      <c r="E6" s="11">
        <v>21.95</v>
      </c>
    </row>
    <row r="7" spans="1:5" ht="24" customHeight="1" thickBot="1">
      <c r="A7" s="8"/>
      <c r="B7" s="5" t="s">
        <v>12</v>
      </c>
      <c r="C7" s="5" t="s">
        <v>15</v>
      </c>
      <c r="D7" s="5" t="s">
        <v>14</v>
      </c>
      <c r="E7" s="11">
        <v>42.44</v>
      </c>
    </row>
    <row r="8" spans="1:5" ht="23.25" customHeight="1" thickBot="1">
      <c r="A8" s="8"/>
      <c r="B8" s="5" t="s">
        <v>16</v>
      </c>
      <c r="C8" s="5" t="s">
        <v>17</v>
      </c>
      <c r="D8" s="5" t="s">
        <v>18</v>
      </c>
      <c r="E8" s="11">
        <v>0.98</v>
      </c>
    </row>
    <row r="9" spans="1:5" ht="27" thickBot="1">
      <c r="A9" s="8"/>
      <c r="B9" s="5" t="s">
        <v>16</v>
      </c>
      <c r="C9" s="5" t="s">
        <v>19</v>
      </c>
      <c r="D9" s="5" t="s">
        <v>20</v>
      </c>
      <c r="E9" s="11">
        <v>0.99</v>
      </c>
    </row>
    <row r="10" spans="1:5" ht="15.75" thickBot="1">
      <c r="A10" s="8"/>
      <c r="B10" s="5" t="s">
        <v>21</v>
      </c>
      <c r="C10" s="5" t="s">
        <v>22</v>
      </c>
      <c r="D10" s="5" t="s">
        <v>23</v>
      </c>
      <c r="E10" s="12">
        <v>20.2</v>
      </c>
    </row>
    <row r="11" spans="1:5" ht="15.75" thickBot="1">
      <c r="A11" s="8"/>
      <c r="B11" s="5" t="s">
        <v>21</v>
      </c>
      <c r="C11" s="5" t="s">
        <v>24</v>
      </c>
      <c r="D11" s="5" t="s">
        <v>23</v>
      </c>
      <c r="E11" s="12">
        <v>26.8</v>
      </c>
    </row>
    <row r="12" spans="1:5" ht="39.75" thickBot="1">
      <c r="A12" s="8"/>
      <c r="B12" s="5" t="s">
        <v>25</v>
      </c>
      <c r="C12" s="5" t="s">
        <v>26</v>
      </c>
      <c r="D12" s="5" t="s">
        <v>27</v>
      </c>
      <c r="E12" s="12">
        <v>0.896</v>
      </c>
    </row>
    <row r="13" spans="1:5" ht="27" thickBot="1">
      <c r="A13" s="8"/>
      <c r="B13" s="5" t="s">
        <v>28</v>
      </c>
      <c r="C13" s="5" t="s">
        <v>29</v>
      </c>
      <c r="D13" s="5" t="s">
        <v>30</v>
      </c>
      <c r="E13" s="12">
        <v>25.67</v>
      </c>
    </row>
    <row r="14" spans="1:5" ht="15.75" thickBot="1">
      <c r="A14" s="8"/>
      <c r="B14" s="5" t="s">
        <v>16</v>
      </c>
      <c r="C14" s="5" t="s">
        <v>31</v>
      </c>
      <c r="D14" s="6" t="s">
        <v>32</v>
      </c>
      <c r="E14" s="11">
        <v>0.78</v>
      </c>
    </row>
    <row r="17" ht="16.5">
      <c r="A17" s="9" t="s">
        <v>33</v>
      </c>
    </row>
    <row r="18" ht="15">
      <c r="A18" s="10" t="s">
        <v>34</v>
      </c>
    </row>
  </sheetData>
  <sheetProtection/>
  <hyperlinks>
    <hyperlink ref="D4" r:id="rId1" display="_ftn1"/>
    <hyperlink ref="D14" location="_ftn2" display="_ftn2"/>
    <hyperlink ref="A18" location="_ftnref2" display="_ftnref2"/>
  </hyperlinks>
  <printOptions/>
  <pageMargins left="0.7" right="0.7" top="0.75" bottom="0.75" header="0.3" footer="0.3"/>
  <pageSetup horizontalDpi="600" verticalDpi="600" orientation="portrait" paperSize="9" r:id="rId12"/>
  <legacyDrawing r:id="rId11"/>
  <oleObjects>
    <oleObject progId="Equation.3" shapeId="208169" r:id="rId2"/>
    <oleObject progId="Equation.3" shapeId="208168" r:id="rId3"/>
    <oleObject progId="Equation.3" shapeId="208167" r:id="rId4"/>
    <oleObject progId="Equation.3" shapeId="208166" r:id="rId5"/>
    <oleObject progId="Equation.3" shapeId="208165" r:id="rId6"/>
    <oleObject progId="Equation.3" shapeId="208164" r:id="rId7"/>
    <oleObject progId="Equation.3" shapeId="208163" r:id="rId8"/>
    <oleObject progId="Equation.3" shapeId="208162" r:id="rId9"/>
    <oleObject progId="Equation.3" shapeId="208161" r:id="rId10"/>
  </oleObjects>
</worksheet>
</file>

<file path=xl/worksheets/sheet3.xml><?xml version="1.0" encoding="utf-8"?>
<worksheet xmlns="http://schemas.openxmlformats.org/spreadsheetml/2006/main" xmlns:r="http://schemas.openxmlformats.org/officeDocument/2006/relationships">
  <dimension ref="A2:F13"/>
  <sheetViews>
    <sheetView zoomScalePageLayoutView="0" workbookViewId="0" topLeftCell="A7">
      <selection activeCell="D13" sqref="D13:E13"/>
    </sheetView>
  </sheetViews>
  <sheetFormatPr defaultColWidth="9.140625" defaultRowHeight="15"/>
  <cols>
    <col min="1" max="1" width="11.421875" style="0" customWidth="1"/>
    <col min="2" max="2" width="72.421875" style="0" customWidth="1"/>
    <col min="4" max="5" width="17.57421875" style="0" customWidth="1"/>
  </cols>
  <sheetData>
    <row r="2" ht="23.25" thickBot="1">
      <c r="A2" s="13" t="s">
        <v>60</v>
      </c>
    </row>
    <row r="3" spans="1:5" ht="15.75" thickBot="1">
      <c r="A3" s="39" t="s">
        <v>50</v>
      </c>
      <c r="B3" s="39" t="s">
        <v>2</v>
      </c>
      <c r="C3" s="39" t="s">
        <v>51</v>
      </c>
      <c r="D3" s="41" t="s">
        <v>52</v>
      </c>
      <c r="E3" s="42"/>
    </row>
    <row r="4" spans="1:5" ht="15.75" thickBot="1">
      <c r="A4" s="40"/>
      <c r="B4" s="40"/>
      <c r="C4" s="40"/>
      <c r="D4" s="37">
        <v>2008</v>
      </c>
      <c r="E4" s="20">
        <v>2009</v>
      </c>
    </row>
    <row r="5" spans="1:5" ht="33" customHeight="1" thickBot="1">
      <c r="A5" s="21"/>
      <c r="B5" s="4" t="s">
        <v>53</v>
      </c>
      <c r="C5" s="23" t="s">
        <v>54</v>
      </c>
      <c r="D5" s="38">
        <v>48732</v>
      </c>
      <c r="E5" s="24">
        <v>41169</v>
      </c>
    </row>
    <row r="6" spans="1:5" ht="37.5" customHeight="1" thickBot="1">
      <c r="A6" s="21"/>
      <c r="B6" s="4" t="s">
        <v>55</v>
      </c>
      <c r="C6" s="23" t="s">
        <v>56</v>
      </c>
      <c r="D6" s="38">
        <v>3061.86</v>
      </c>
      <c r="E6" s="24">
        <v>1398.458</v>
      </c>
    </row>
    <row r="7" spans="1:5" ht="33.75" customHeight="1" thickBot="1">
      <c r="A7" s="22"/>
      <c r="B7" s="4" t="s">
        <v>57</v>
      </c>
      <c r="C7" s="23" t="s">
        <v>54</v>
      </c>
      <c r="D7" s="32">
        <f>493.3298</f>
        <v>493.3298</v>
      </c>
      <c r="E7" s="33">
        <v>242.30015</v>
      </c>
    </row>
    <row r="8" spans="4:6" ht="15">
      <c r="D8" s="31"/>
      <c r="E8" s="31"/>
      <c r="F8" s="17"/>
    </row>
    <row r="9" spans="4:6" ht="15">
      <c r="D9" s="17"/>
      <c r="E9" s="17"/>
      <c r="F9" s="17"/>
    </row>
    <row r="10" ht="23.25" thickBot="1">
      <c r="A10" s="13" t="s">
        <v>61</v>
      </c>
    </row>
    <row r="11" spans="1:5" ht="15.75" thickBot="1">
      <c r="A11" s="43" t="s">
        <v>50</v>
      </c>
      <c r="B11" s="43" t="s">
        <v>2</v>
      </c>
      <c r="C11" s="43" t="s">
        <v>51</v>
      </c>
      <c r="D11" s="41" t="s">
        <v>52</v>
      </c>
      <c r="E11" s="42"/>
    </row>
    <row r="12" spans="1:5" ht="15.75" thickBot="1">
      <c r="A12" s="44"/>
      <c r="B12" s="44"/>
      <c r="C12" s="44"/>
      <c r="D12" s="37">
        <v>2008</v>
      </c>
      <c r="E12" s="20">
        <v>2009</v>
      </c>
    </row>
    <row r="13" spans="1:5" ht="45.75" thickBot="1">
      <c r="A13" s="21"/>
      <c r="B13" s="4" t="s">
        <v>62</v>
      </c>
      <c r="C13" s="23" t="s">
        <v>54</v>
      </c>
      <c r="D13" s="38">
        <v>48732</v>
      </c>
      <c r="E13" s="24">
        <v>41169</v>
      </c>
    </row>
  </sheetData>
  <sheetProtection/>
  <mergeCells count="8">
    <mergeCell ref="A3:A4"/>
    <mergeCell ref="B3:B4"/>
    <mergeCell ref="C3:C4"/>
    <mergeCell ref="D3:E3"/>
    <mergeCell ref="A11:A12"/>
    <mergeCell ref="B11:B12"/>
    <mergeCell ref="C11:C12"/>
    <mergeCell ref="D11:E11"/>
  </mergeCells>
  <printOptions/>
  <pageMargins left="0.7" right="0.7" top="0.75" bottom="0.75" header="0.3" footer="0.3"/>
  <pageSetup orientation="portrait" paperSize="9"/>
  <legacyDrawing r:id="rId5"/>
  <oleObjects>
    <oleObject progId="Equation.3" shapeId="208160" r:id="rId1"/>
    <oleObject progId="Equation.3" shapeId="208159" r:id="rId2"/>
    <oleObject progId="Equation.3" shapeId="208158" r:id="rId3"/>
    <oleObject progId="Equation.3" shapeId="208157" r:id="rId4"/>
  </oleObjects>
</worksheet>
</file>

<file path=xl/worksheets/sheet4.xml><?xml version="1.0" encoding="utf-8"?>
<worksheet xmlns="http://schemas.openxmlformats.org/spreadsheetml/2006/main" xmlns:r="http://schemas.openxmlformats.org/officeDocument/2006/relationships">
  <dimension ref="A2:A2"/>
  <sheetViews>
    <sheetView zoomScalePageLayoutView="0" workbookViewId="0" topLeftCell="A1">
      <selection activeCell="G26" sqref="G26"/>
    </sheetView>
  </sheetViews>
  <sheetFormatPr defaultColWidth="9.140625" defaultRowHeight="15"/>
  <cols>
    <col min="2" max="2" width="9.140625" style="0" customWidth="1"/>
  </cols>
  <sheetData>
    <row r="2" ht="22.5">
      <c r="A2" s="13" t="s">
        <v>59</v>
      </c>
    </row>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F19"/>
  <sheetViews>
    <sheetView zoomScalePageLayoutView="0" workbookViewId="0" topLeftCell="A1">
      <selection activeCell="D18" sqref="D18"/>
    </sheetView>
  </sheetViews>
  <sheetFormatPr defaultColWidth="9.140625" defaultRowHeight="15"/>
  <cols>
    <col min="1" max="1" width="11.00390625" style="0" customWidth="1"/>
    <col min="3" max="3" width="91.8515625" style="0" customWidth="1"/>
    <col min="4" max="5" width="13.7109375" style="0" customWidth="1"/>
  </cols>
  <sheetData>
    <row r="2" ht="23.25" thickBot="1">
      <c r="A2" s="13" t="s">
        <v>58</v>
      </c>
    </row>
    <row r="3" spans="1:6" ht="15.75" thickBot="1">
      <c r="A3" s="55"/>
      <c r="B3" s="47"/>
      <c r="C3" s="48"/>
      <c r="D3" s="47" t="s">
        <v>63</v>
      </c>
      <c r="E3" s="47"/>
      <c r="F3" s="45" t="s">
        <v>64</v>
      </c>
    </row>
    <row r="4" spans="1:6" ht="15.75" thickBot="1">
      <c r="A4" s="56"/>
      <c r="B4" s="49"/>
      <c r="C4" s="49"/>
      <c r="D4" s="50">
        <v>2008</v>
      </c>
      <c r="E4" s="52">
        <v>2009</v>
      </c>
      <c r="F4" s="46"/>
    </row>
    <row r="5" spans="1:6" ht="30.75" thickBot="1">
      <c r="A5" s="1" t="s">
        <v>43</v>
      </c>
      <c r="B5" s="2" t="s">
        <v>1</v>
      </c>
      <c r="C5" s="16" t="s">
        <v>2</v>
      </c>
      <c r="D5" s="51"/>
      <c r="E5" s="53"/>
      <c r="F5" s="46"/>
    </row>
    <row r="6" spans="1:6" ht="19.5" customHeight="1" thickBot="1">
      <c r="A6" s="15" t="s">
        <v>44</v>
      </c>
      <c r="B6" s="14" t="s">
        <v>45</v>
      </c>
      <c r="C6" s="18" t="s">
        <v>46</v>
      </c>
      <c r="D6" s="25">
        <f>D7-D8</f>
        <v>93670.33531367188</v>
      </c>
      <c r="E6" s="26">
        <f>E7-E8</f>
        <v>80740.66940282666</v>
      </c>
      <c r="F6" s="36">
        <f aca="true" t="shared" si="0" ref="F6:F14">SUM(D6:E6)</f>
        <v>174411.00471649854</v>
      </c>
    </row>
    <row r="7" spans="1:6" ht="22.5" customHeight="1" thickBot="1">
      <c r="A7" s="15" t="s">
        <v>47</v>
      </c>
      <c r="B7" s="14" t="s">
        <v>45</v>
      </c>
      <c r="C7" s="18" t="s">
        <v>48</v>
      </c>
      <c r="D7" s="27">
        <f>D9+D10+D11</f>
        <v>200959.379071696</v>
      </c>
      <c r="E7" s="28">
        <f>E9+E10+E11</f>
        <v>169771.33458513196</v>
      </c>
      <c r="F7" s="34">
        <f t="shared" si="0"/>
        <v>370730.7136568279</v>
      </c>
    </row>
    <row r="8" spans="1:6" ht="18.75" customHeight="1" thickBot="1">
      <c r="A8" s="15" t="s">
        <v>49</v>
      </c>
      <c r="B8" s="14" t="s">
        <v>45</v>
      </c>
      <c r="C8" s="18" t="s">
        <v>39</v>
      </c>
      <c r="D8" s="27">
        <f>D12+D13+D14</f>
        <v>107289.04375802411</v>
      </c>
      <c r="E8" s="28">
        <f>E12+E13+E14</f>
        <v>89030.6651823053</v>
      </c>
      <c r="F8" s="34">
        <f t="shared" si="0"/>
        <v>196319.7089403294</v>
      </c>
    </row>
    <row r="9" spans="1:6" ht="18.75" customHeight="1" thickBot="1">
      <c r="A9" s="8"/>
      <c r="B9" s="14" t="s">
        <v>45</v>
      </c>
      <c r="C9" s="19" t="s">
        <v>36</v>
      </c>
      <c r="D9" s="27">
        <f>('Monitored Variables'!D13/1000)*'Fixed Values'!$E$6*'Fixed Values'!$E$8*'Fixed Values'!$E$11*(44/12)</f>
        <v>103010.3968432</v>
      </c>
      <c r="E9" s="28">
        <f>('Monitored Variables'!E13/1000)*'Fixed Values'!$E$6*'Fixed Values'!$E$8*'Fixed Values'!$E$11*(44/12)</f>
        <v>87023.61954439997</v>
      </c>
      <c r="F9" s="34">
        <f t="shared" si="0"/>
        <v>190034.0163876</v>
      </c>
    </row>
    <row r="10" spans="1:6" ht="23.25" customHeight="1" thickBot="1">
      <c r="A10" s="8"/>
      <c r="B10" s="14" t="s">
        <v>45</v>
      </c>
      <c r="C10" s="19" t="s">
        <v>37</v>
      </c>
      <c r="D10" s="27">
        <f>'Monitored Variables'!D13*'Fixed Values'!$E$13*'Fixed Values'!$E$5*'Fixed Values'!$E$4</f>
        <v>17600.872690800003</v>
      </c>
      <c r="E10" s="28">
        <f>'Monitored Variables'!E13*'Fixed Values'!$E$13*'Fixed Values'!$E$5*'Fixed Values'!$E$4</f>
        <v>14869.291796100002</v>
      </c>
      <c r="F10" s="34">
        <f t="shared" si="0"/>
        <v>32470.164486900005</v>
      </c>
    </row>
    <row r="11" spans="1:6" ht="21" customHeight="1" thickBot="1">
      <c r="A11" s="8"/>
      <c r="B11" s="14" t="s">
        <v>45</v>
      </c>
      <c r="C11" s="19" t="s">
        <v>38</v>
      </c>
      <c r="D11" s="27">
        <f>('Monitored Variables'!D13/1000)*'Fixed Values'!$E$6*'Fixed Values'!$E$8*'Fixed Values'!$E$11*(44/12)*'Fixed Values'!$E$14</f>
        <v>80348.109537696</v>
      </c>
      <c r="E11" s="28">
        <f>('Monitored Variables'!E13/1000)*'Fixed Values'!$E$6*'Fixed Values'!$E$8*'Fixed Values'!$E$11*(44/12)*'Fixed Values'!$E$14</f>
        <v>67878.42324463198</v>
      </c>
      <c r="F11" s="34">
        <f t="shared" si="0"/>
        <v>148226.53278232797</v>
      </c>
    </row>
    <row r="12" spans="1:6" ht="21.75" customHeight="1" thickBot="1">
      <c r="A12" s="8"/>
      <c r="B12" s="14" t="s">
        <v>45</v>
      </c>
      <c r="C12" s="19" t="s">
        <v>40</v>
      </c>
      <c r="D12" s="27">
        <f>('Monitored Variables'!D5/1000)*'Fixed Values'!$E$6*'Fixed Values'!$E$8*'Fixed Values'!$E$11*(44/12)</f>
        <v>103010.3968432</v>
      </c>
      <c r="E12" s="28">
        <f>('Monitored Variables'!E5/1000)*'Fixed Values'!$E$6*'Fixed Values'!$E$8*'Fixed Values'!$E$11*(44/12)</f>
        <v>87023.61954439997</v>
      </c>
      <c r="F12" s="34">
        <f t="shared" si="0"/>
        <v>190034.0163876</v>
      </c>
    </row>
    <row r="13" spans="1:6" ht="21" customHeight="1" thickBot="1">
      <c r="A13" s="8"/>
      <c r="B13" s="14" t="s">
        <v>45</v>
      </c>
      <c r="C13" s="19" t="s">
        <v>41</v>
      </c>
      <c r="D13" s="27">
        <f>'Monitored Variables'!D6*'Fixed Values'!$E$12</f>
        <v>2743.4265600000003</v>
      </c>
      <c r="E13" s="28">
        <f>'Monitored Variables'!E6*'Fixed Values'!$E$12</f>
        <v>1253.018368</v>
      </c>
      <c r="F13" s="34">
        <f t="shared" si="0"/>
        <v>3996.4449280000003</v>
      </c>
    </row>
    <row r="14" spans="1:6" ht="23.25" customHeight="1" thickBot="1">
      <c r="A14" s="8"/>
      <c r="B14" s="14" t="s">
        <v>45</v>
      </c>
      <c r="C14" s="19" t="s">
        <v>42</v>
      </c>
      <c r="D14" s="29">
        <f>('Monitored Variables'!D7/1000)*'Fixed Values'!$E$7*'Fixed Values'!$E$9*'Fixed Values'!$E$10*(44/12)</f>
        <v>1535.2203548241118</v>
      </c>
      <c r="E14" s="30">
        <f>('Monitored Variables'!E7/1000)*'Fixed Values'!$E$7*'Fixed Values'!$E$9*'Fixed Values'!$E$10*(44/12)</f>
        <v>754.0272699053158</v>
      </c>
      <c r="F14" s="35">
        <f t="shared" si="0"/>
        <v>2289.2476247294276</v>
      </c>
    </row>
    <row r="15" spans="3:6" ht="15">
      <c r="C15" s="17"/>
      <c r="D15" s="54"/>
      <c r="E15" s="54"/>
      <c r="F15" s="17"/>
    </row>
    <row r="16" spans="3:6" ht="15">
      <c r="C16" s="17"/>
      <c r="D16" s="17"/>
      <c r="E16" s="17"/>
      <c r="F16" s="17"/>
    </row>
    <row r="17" spans="3:6" ht="15">
      <c r="C17" s="57"/>
      <c r="D17" s="17"/>
      <c r="E17" s="17"/>
      <c r="F17" s="17"/>
    </row>
    <row r="18" spans="3:6" ht="15">
      <c r="C18" s="57"/>
      <c r="D18" s="17"/>
      <c r="E18" s="17"/>
      <c r="F18" s="17"/>
    </row>
    <row r="19" ht="15">
      <c r="C19" s="58"/>
    </row>
  </sheetData>
  <sheetProtection/>
  <mergeCells count="5">
    <mergeCell ref="F3:F5"/>
    <mergeCell ref="D3:E3"/>
    <mergeCell ref="A3:C4"/>
    <mergeCell ref="D4:D5"/>
    <mergeCell ref="E4:E5"/>
  </mergeCells>
  <printOptions/>
  <pageMargins left="0.7" right="0.7" top="0.75" bottom="0.75" header="0.3" footer="0.3"/>
  <pageSetup horizontalDpi="600" verticalDpi="600" orientation="portrait" paperSize="9" r:id="rId8"/>
  <legacyDrawing r:id="rId7"/>
  <oleObjects>
    <oleObject progId="Equation.3" shapeId="208156" r:id="rId1"/>
    <oleObject progId="Equation.3" shapeId="208155" r:id="rId2"/>
    <oleObject progId="Equation.3" shapeId="208154" r:id="rId3"/>
    <oleObject progId="Equation.3" shapeId="208153" r:id="rId4"/>
    <oleObject progId="Equation.3" shapeId="208152" r:id="rId5"/>
    <oleObject progId="Equation.3" shapeId="208151"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2010-05-21T12:27:41Z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