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mparison" sheetId="1" r:id="rId1"/>
    <sheet name="EFBL (acc. IPPC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achazrtokr</author>
    <author>Julija Naujekaite</author>
  </authors>
  <commentList>
    <comment ref="G22" authorId="0">
      <text>
        <r>
          <rPr>
            <sz val="8"/>
            <rFont val="Tahoma"/>
            <family val="2"/>
          </rPr>
          <t>according to IPPC permiit:
2012 - 2040,5 t N2O
2012.01.01 - 2012.09.23 - 1488,56 t N2O</t>
        </r>
      </text>
    </comment>
    <comment ref="G13" authorId="1">
      <text>
        <r>
          <rPr>
            <sz val="8"/>
            <rFont val="Tahoma"/>
            <family val="2"/>
          </rPr>
          <t>according to IPPC  permit:
2011 - 2926 t N2O
2011.07.12 - 2011.12.31 - 1386,84 t N2O</t>
        </r>
      </text>
    </comment>
    <comment ref="G35" authorId="1">
      <text>
        <r>
          <rPr>
            <sz val="8"/>
            <rFont val="Tahoma"/>
            <family val="2"/>
          </rPr>
          <t>according to IPPC  permit:
2011 - 2926 t N2O
2011.07.12 - 2011.12.31 - 1386,84 t N2O</t>
        </r>
      </text>
    </comment>
    <comment ref="G43" authorId="0">
      <text>
        <r>
          <rPr>
            <sz val="8"/>
            <rFont val="Tahoma"/>
            <family val="2"/>
          </rPr>
          <t>according to IPPC permiit:
2012 - 2040,5 t N2O
2012.01.01 - 2012.09.23 - 1488,56 t N2O</t>
        </r>
      </text>
    </comment>
  </commentList>
</comments>
</file>

<file path=xl/comments2.xml><?xml version="1.0" encoding="utf-8"?>
<comments xmlns="http://schemas.openxmlformats.org/spreadsheetml/2006/main">
  <authors>
    <author>DELL</author>
    <author>Julija Naujekaite</author>
    <author>achazrtokr</author>
    <author>Diana Vedlugaite</author>
  </authors>
  <commentList>
    <comment ref="B5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Information is taken from the IPPC permit.</t>
        </r>
      </text>
    </comment>
    <comment ref="G5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ELV of 96.76 g/s is applied to the baseline campaign to reflect the impact of N2O regulation.</t>
        </r>
      </text>
    </comment>
    <comment ref="B15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Information is taken from the IPPC permit.</t>
        </r>
      </text>
    </comment>
    <comment ref="G23" authorId="1">
      <text>
        <r>
          <rPr>
            <sz val="8"/>
            <rFont val="Tahoma"/>
            <family val="2"/>
          </rPr>
          <t>according to IPPC  permit:
2011 - 2926 t N2O
2011.07.12 - 2011.12.31 - 1386,84 t N2O</t>
        </r>
      </text>
    </comment>
    <comment ref="G25" authorId="2">
      <text>
        <r>
          <rPr>
            <sz val="8"/>
            <rFont val="Tahoma"/>
            <family val="2"/>
          </rPr>
          <t>according to IPPC permiit:
2012 - 2040,5 t N2O
2012.01.01 - 2012.09.23 - 1488,56 t N2O</t>
        </r>
      </text>
    </comment>
    <comment ref="G32" authorId="3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96.76 g/s is recalculated into the emission limit: 2011.07.12 - 2011.12.31 - 1446.29 tN2O</t>
        </r>
      </text>
    </comment>
    <comment ref="G35" authorId="3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67.48 g/s is recalculated into the emission limit:
2012.01.01 - 2012.09.23 - 1566.68 t N2O</t>
        </r>
      </text>
    </comment>
    <comment ref="G6" authorId="3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ELV of 67.48 g/s is applied to the baseline campaign to reflect the impact of N2O regulation.</t>
        </r>
      </text>
    </comment>
    <comment ref="D10" authorId="3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Rated capacity is recalculated to the quantity that is proportional to the operation time.</t>
        </r>
      </text>
    </comment>
  </commentList>
</comments>
</file>

<file path=xl/sharedStrings.xml><?xml version="1.0" encoding="utf-8"?>
<sst xmlns="http://schemas.openxmlformats.org/spreadsheetml/2006/main" count="147" uniqueCount="91">
  <si>
    <t>t N2O/year</t>
  </si>
  <si>
    <t xml:space="preserve">Conclusion: </t>
  </si>
  <si>
    <t>Conclusion:</t>
  </si>
  <si>
    <t>COMPARISON OF CALCULATED N2O EMISSIONS AND PERMITED EMISSIONS ACCORDING TO THE IPPC PERMIT</t>
  </si>
  <si>
    <r>
      <t>Calculated emission factor of baseline campaign is EF</t>
    </r>
    <r>
      <rPr>
        <vertAlign val="subscript"/>
        <sz val="11"/>
        <rFont val="Times New Roman"/>
        <family val="1"/>
      </rPr>
      <t>BL</t>
    </r>
    <r>
      <rPr>
        <sz val="11"/>
        <rFont val="Times New Roman"/>
        <family val="1"/>
      </rPr>
      <t>=</t>
    </r>
  </si>
  <si>
    <r>
      <t>tN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O/t HNO</t>
    </r>
    <r>
      <rPr>
        <vertAlign val="subscript"/>
        <sz val="11"/>
        <rFont val="Times New Roman"/>
        <family val="1"/>
      </rPr>
      <t>3</t>
    </r>
  </si>
  <si>
    <r>
      <t>t HNO</t>
    </r>
    <r>
      <rPr>
        <vertAlign val="subscript"/>
        <sz val="11"/>
        <rFont val="Times New Roman"/>
        <family val="1"/>
      </rPr>
      <t>3</t>
    </r>
  </si>
  <si>
    <r>
      <t>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O/year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</si>
  <si>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2011: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</si>
  <si>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2011 year would be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</si>
  <si>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2012:</t>
    </r>
  </si>
  <si>
    <r>
      <t>According to IPPC permit,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2011 year is </t>
    </r>
  </si>
  <si>
    <r>
      <t>In 2011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abatement system would be lower than permitted emissions acc. IPPC permit</t>
    </r>
  </si>
  <si>
    <t>In 2011 during 3rd project campaign nitric acid production is NAP=</t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</si>
  <si>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2011 would be</t>
    </r>
  </si>
  <si>
    <r>
      <t>1. Comparison by using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for the ER calculation of the third project campaign</t>
    </r>
  </si>
  <si>
    <r>
      <t>Two cases are used for the comparison. In the first case EF</t>
    </r>
    <r>
      <rPr>
        <b/>
        <vertAlign val="subscript"/>
        <sz val="8"/>
        <rFont val="Times New Roman"/>
        <family val="1"/>
      </rPr>
      <t>BL</t>
    </r>
    <r>
      <rPr>
        <b/>
        <sz val="12"/>
        <rFont val="Times New Roman"/>
        <family val="1"/>
      </rPr>
      <t xml:space="preserve"> calculated for the ER calculation of the third project campaign is used.  In the second case EF</t>
    </r>
    <r>
      <rPr>
        <b/>
        <vertAlign val="subscript"/>
        <sz val="8"/>
        <rFont val="Times New Roman"/>
        <family val="1"/>
      </rPr>
      <t>BL</t>
    </r>
    <r>
      <rPr>
        <b/>
        <sz val="8"/>
        <rFont val="Times New Roman"/>
        <family val="1"/>
      </rPr>
      <t xml:space="preserve"> which was</t>
    </r>
    <r>
      <rPr>
        <b/>
        <sz val="12"/>
        <rFont val="Times New Roman"/>
        <family val="1"/>
      </rPr>
      <t xml:space="preserve"> calculated of the full baseline campaign and of not modified NCSG values according emission limit value (hereinafter ELV) concentration (104,98 g/s) of Environment IPPC permit is used.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</si>
  <si>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2011</t>
    </r>
  </si>
  <si>
    <t xml:space="preserve">According to IPPC permit, permitted emissions of N2O in 2011 is </t>
  </si>
  <si>
    <t>1134,2&lt;1386,84</t>
  </si>
  <si>
    <r>
      <t>In 2011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N2O abatement system would be lower than permitted  emissions acc. IPPC permit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</si>
  <si>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2012</t>
    </r>
  </si>
  <si>
    <t>In 2012 during 3 project campaign nitric acid production is NAP=</t>
  </si>
  <si>
    <t>Modified by Diana Vedlugaitė</t>
  </si>
  <si>
    <t>2000,8&gt;1488,56</t>
  </si>
  <si>
    <r>
      <t>In 2012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abatement system would be </t>
    </r>
    <r>
      <rPr>
        <b/>
        <sz val="10"/>
        <color indexed="10"/>
        <rFont val="Arial"/>
        <family val="2"/>
      </rPr>
      <t>higher</t>
    </r>
    <r>
      <rPr>
        <b/>
        <sz val="10"/>
        <rFont val="Arial"/>
        <family val="2"/>
      </rPr>
      <t xml:space="preserve"> than permitted emissions acc. IPPC permit</t>
    </r>
  </si>
  <si>
    <r>
      <t>In 2012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abatement system would be </t>
    </r>
    <r>
      <rPr>
        <b/>
        <sz val="10"/>
        <color indexed="10"/>
        <rFont val="Arial"/>
        <family val="2"/>
      </rPr>
      <t>higher</t>
    </r>
    <r>
      <rPr>
        <b/>
        <sz val="10"/>
        <rFont val="Arial"/>
        <family val="2"/>
      </rPr>
      <t xml:space="preserve"> than permitted  emissions acc. IPPC permit</t>
    </r>
  </si>
  <si>
    <r>
      <t>According to IPPC permit,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2012 until 23th of September is 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</si>
  <si>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2012 would be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</si>
  <si>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2012 would be</t>
    </r>
  </si>
  <si>
    <r>
      <t>According to IPPC permit,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2012 until the 23rd of September is </t>
    </r>
  </si>
  <si>
    <t>In 2011, during 3rd project campaign nitric acid production NAP is =</t>
  </si>
  <si>
    <t>In 2012 during the 3rd project campaign nitric acid production NAP is =</t>
  </si>
  <si>
    <t>According to the AM0034, regulations shall be compared to the</t>
  </si>
  <si>
    <r>
      <t>calculated baseline factor for the project (EF</t>
    </r>
    <r>
      <rPr>
        <b/>
        <vertAlign val="subscript"/>
        <sz val="12"/>
        <rFont val="Times New Roman"/>
        <family val="1"/>
      </rPr>
      <t>BL</t>
    </r>
    <r>
      <rPr>
        <b/>
        <sz val="12"/>
        <rFont val="Times New Roman"/>
        <family val="1"/>
      </rPr>
      <t>). The regulatory level is expressed</t>
    </r>
  </si>
  <si>
    <r>
      <t>as a relative limit on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 emissions expressed as a quantity per unit of output.</t>
    </r>
  </si>
  <si>
    <t>Planned production since 2008:</t>
  </si>
  <si>
    <r>
      <t>EF</t>
    </r>
    <r>
      <rPr>
        <vertAlign val="subscript"/>
        <sz val="12"/>
        <rFont val="Times New Roman"/>
        <family val="1"/>
      </rPr>
      <t>BL</t>
    </r>
  </si>
  <si>
    <r>
      <t>kg/t HNO</t>
    </r>
    <r>
      <rPr>
        <vertAlign val="subscript"/>
        <sz val="12"/>
        <rFont val="Times New Roman"/>
        <family val="1"/>
      </rPr>
      <t>3</t>
    </r>
  </si>
  <si>
    <t>Nitric acid</t>
  </si>
  <si>
    <t>t/year</t>
  </si>
  <si>
    <t>t/24 hours</t>
  </si>
  <si>
    <t>Allowable emissions:</t>
  </si>
  <si>
    <t>Calculation of</t>
  </si>
  <si>
    <t>EFreg</t>
  </si>
  <si>
    <t>and comparison with</t>
  </si>
  <si>
    <t>&gt;</t>
  </si>
  <si>
    <t>In 2011,</t>
  </si>
  <si>
    <t>&lt;</t>
  </si>
  <si>
    <t>2)</t>
  </si>
  <si>
    <t>The comparison is performed using the permitted emissions from the IPPC permit for the operational period and actual production data:</t>
  </si>
  <si>
    <t>NAP =</t>
  </si>
  <si>
    <r>
      <t>t HNO</t>
    </r>
    <r>
      <rPr>
        <vertAlign val="subscript"/>
        <sz val="12"/>
        <rFont val="Times New Roman"/>
        <family val="1"/>
      </rPr>
      <t>3</t>
    </r>
  </si>
  <si>
    <r>
      <t>t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O/year</t>
    </r>
  </si>
  <si>
    <t>NAP=</t>
  </si>
  <si>
    <t>3)</t>
  </si>
  <si>
    <t>In 2011, during 3rd project campaign nitric acid production is</t>
  </si>
  <si>
    <t>In 2012 during the 3rd project campaign nitric acid production is</t>
  </si>
  <si>
    <t>In 2012,</t>
  </si>
  <si>
    <t>The comparison is performed using the emission limit values (ELV) from the IPPC permit:</t>
  </si>
  <si>
    <t>g/s</t>
  </si>
  <si>
    <r>
      <t>t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</si>
  <si>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In 2012, during the 3rd project campaign nitric acid production is</t>
  </si>
  <si>
    <r>
      <t>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=</t>
    </r>
  </si>
  <si>
    <t>1)</t>
  </si>
  <si>
    <r>
      <t>According to IPPC permit,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2011 year is </t>
    </r>
  </si>
  <si>
    <r>
      <t>According to IPPC permit,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2012 until the 23rd of September is </t>
    </r>
  </si>
  <si>
    <r>
      <t>Comparison of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calculated from yearly and from moment emission limit values in 2012:</t>
    </r>
  </si>
  <si>
    <t>emission limit value is</t>
  </si>
  <si>
    <t>According to the number of days in 3rd project campaign in 2011, applicable emission limit is</t>
  </si>
  <si>
    <t>According to the number of days in 3rd project campaign in 2012, applicable emission limit is</t>
  </si>
  <si>
    <r>
      <t>The lowest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6.659 kg/t HNO</t>
    </r>
    <r>
      <rPr>
        <b/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 is calculated using an absolute yearly IPPC limit. The most conservative approach is used.</t>
    </r>
  </si>
  <si>
    <r>
      <t>In 2011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lower than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, but in 2012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higher than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, so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of the year 2012 shall be used in the calculations of Emission Reduction in 2012. </t>
    </r>
  </si>
  <si>
    <r>
      <t>According to the methodology AM0034, if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is lower than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>,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shall be used as new baseline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emission factor for the year 2012. </t>
    </r>
  </si>
  <si>
    <r>
      <t>The lowest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6.659 kg/t HNO</t>
    </r>
    <r>
      <rPr>
        <b/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 shall be used as baseline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emission factor in the calculation of ER in 2012. </t>
    </r>
  </si>
  <si>
    <t>for 2011:</t>
  </si>
  <si>
    <t>for 2012:</t>
  </si>
  <si>
    <r>
      <t>2. Comparison of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which is calculated of full baseline campaign and not modified NCSG values according ELV concentration of Environment IPPC permit</t>
    </r>
  </si>
  <si>
    <t>23-10-2012</t>
  </si>
  <si>
    <t>1610,74 &lt; 1488,56</t>
  </si>
  <si>
    <t>1081,23 &lt; 1386,844</t>
  </si>
  <si>
    <r>
      <t>Calculated emission factor of baseline campaign is EF</t>
    </r>
    <r>
      <rPr>
        <vertAlign val="subscript"/>
        <sz val="11"/>
        <rFont val="Times New Roman"/>
        <family val="1"/>
      </rPr>
      <t xml:space="preserve">BL </t>
    </r>
    <r>
      <rPr>
        <sz val="11"/>
        <rFont val="Times New Roman"/>
        <family val="1"/>
      </rPr>
      <t xml:space="preserve">(ELV from IPPC permit is reflected) </t>
    </r>
    <r>
      <rPr>
        <sz val="11"/>
        <rFont val="Times New Roman"/>
        <family val="1"/>
      </rPr>
      <t>=</t>
    </r>
  </si>
  <si>
    <t>Year</t>
  </si>
  <si>
    <t>Actual NAP</t>
  </si>
  <si>
    <t>Rated capacity</t>
  </si>
  <si>
    <t>Comparison of</t>
  </si>
  <si>
    <t>and</t>
  </si>
  <si>
    <t>rated capacity</t>
  </si>
  <si>
    <t>In 2011</t>
  </si>
  <si>
    <t>In 2012</t>
  </si>
  <si>
    <t>During 3rd Project campaign, rated capacity is not exceeded with the actual NAP, so no changes are necessary.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</si>
</sst>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vertAlign val="subscript"/>
      <sz val="8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0"/>
      <name val="Arial"/>
      <family val="2"/>
    </font>
    <font>
      <b/>
      <vertAlign val="subscript"/>
      <sz val="11"/>
      <name val="Times New Roman"/>
      <family val="1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Alignment="1">
      <alignment/>
    </xf>
    <xf numFmtId="175" fontId="20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175" fontId="9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175" fontId="20" fillId="0" borderId="0" xfId="0" applyNumberFormat="1" applyFont="1" applyAlignment="1">
      <alignment horizontal="center" vertical="center"/>
    </xf>
    <xf numFmtId="175" fontId="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75" fontId="20" fillId="0" borderId="0" xfId="0" applyNumberFormat="1" applyFont="1" applyAlignment="1">
      <alignment/>
    </xf>
    <xf numFmtId="0" fontId="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G17" sqref="G17"/>
    </sheetView>
  </sheetViews>
  <sheetFormatPr defaultColWidth="9.140625" defaultRowHeight="12.75"/>
  <cols>
    <col min="6" max="6" width="35.140625" style="0" customWidth="1"/>
    <col min="7" max="7" width="9.57421875" style="0" bestFit="1" customWidth="1"/>
    <col min="9" max="9" width="6.7109375" style="0" customWidth="1"/>
    <col min="14" max="14" width="11.00390625" style="0" bestFit="1" customWidth="1"/>
    <col min="15" max="15" width="9.57421875" style="0" bestFit="1" customWidth="1"/>
    <col min="17" max="17" width="11.00390625" style="0" bestFit="1" customWidth="1"/>
  </cols>
  <sheetData>
    <row r="1" ht="15.75">
      <c r="A1" s="15" t="s">
        <v>3</v>
      </c>
    </row>
    <row r="2" spans="1:9" ht="18.75">
      <c r="A2" s="9"/>
      <c r="C2" s="1"/>
      <c r="D2" s="1"/>
      <c r="E2" s="1"/>
      <c r="F2" s="1"/>
      <c r="G2" s="1"/>
      <c r="H2" s="1"/>
      <c r="I2" s="1"/>
    </row>
    <row r="3" spans="1:9" ht="62.25" customHeight="1">
      <c r="A3" s="47" t="s">
        <v>16</v>
      </c>
      <c r="B3" s="48"/>
      <c r="C3" s="48"/>
      <c r="D3" s="48"/>
      <c r="E3" s="48"/>
      <c r="F3" s="48"/>
      <c r="G3" s="48"/>
      <c r="H3" s="48"/>
      <c r="I3" s="48"/>
    </row>
    <row r="4" spans="1:9" ht="12" customHeight="1">
      <c r="A4" s="10"/>
      <c r="B4" s="11"/>
      <c r="C4" s="11"/>
      <c r="D4" s="11"/>
      <c r="E4" s="11"/>
      <c r="F4" s="11"/>
      <c r="G4" s="11"/>
      <c r="H4" s="11"/>
      <c r="I4" s="11"/>
    </row>
    <row r="5" spans="1:9" ht="15">
      <c r="A5" s="12" t="s">
        <v>15</v>
      </c>
      <c r="B5" s="13"/>
      <c r="C5" s="13"/>
      <c r="D5" s="13"/>
      <c r="E5" s="13"/>
      <c r="F5" s="13"/>
      <c r="G5" s="13"/>
      <c r="H5" s="13"/>
      <c r="I5" s="13"/>
    </row>
    <row r="6" spans="1:9" ht="16.5">
      <c r="A6" s="1" t="s">
        <v>81</v>
      </c>
      <c r="B6" s="1"/>
      <c r="C6" s="1"/>
      <c r="D6" s="1"/>
      <c r="E6" s="1"/>
      <c r="F6" s="1"/>
      <c r="G6" s="2">
        <v>0.008533</v>
      </c>
      <c r="H6" s="1" t="s">
        <v>5</v>
      </c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6.5">
      <c r="A8" s="6" t="s">
        <v>8</v>
      </c>
      <c r="B8" s="1"/>
      <c r="C8" s="1"/>
      <c r="D8" s="1"/>
      <c r="E8" s="1"/>
      <c r="F8" s="1"/>
      <c r="G8" s="3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1" t="s">
        <v>31</v>
      </c>
      <c r="B10" s="1"/>
      <c r="C10" s="1"/>
      <c r="D10" s="1"/>
      <c r="E10" s="1"/>
      <c r="F10" s="1"/>
      <c r="G10" s="4">
        <v>126711.67</v>
      </c>
      <c r="H10" s="1" t="s">
        <v>6</v>
      </c>
      <c r="I10" s="1"/>
    </row>
    <row r="11" spans="1:9" ht="15">
      <c r="A11" s="1"/>
      <c r="B11" s="1"/>
      <c r="C11" s="1"/>
      <c r="D11" s="1"/>
      <c r="E11" s="1"/>
      <c r="F11" s="1"/>
      <c r="G11" s="4"/>
      <c r="H11" s="1"/>
      <c r="I11" s="1"/>
    </row>
    <row r="12" spans="1:9" ht="16.5">
      <c r="A12" s="1" t="s">
        <v>9</v>
      </c>
      <c r="B12" s="1"/>
      <c r="C12" s="1"/>
      <c r="D12" s="1"/>
      <c r="E12" s="1"/>
      <c r="F12" s="1"/>
      <c r="G12" s="5">
        <f>G6*G10</f>
        <v>1081.23068011</v>
      </c>
      <c r="H12" s="1" t="s">
        <v>7</v>
      </c>
      <c r="I12" s="1"/>
    </row>
    <row r="13" spans="1:9" ht="16.5">
      <c r="A13" s="1" t="s">
        <v>11</v>
      </c>
      <c r="B13" s="1"/>
      <c r="C13" s="1"/>
      <c r="D13" s="1"/>
      <c r="E13" s="1"/>
      <c r="F13" s="1"/>
      <c r="G13" s="6">
        <f>2926/365*173</f>
        <v>1386.8438356164384</v>
      </c>
      <c r="H13" s="1" t="s">
        <v>7</v>
      </c>
      <c r="I13" s="1"/>
    </row>
    <row r="14" spans="1:9" ht="15">
      <c r="A14" s="6" t="s">
        <v>1</v>
      </c>
      <c r="B14" s="6"/>
      <c r="C14" s="6" t="s">
        <v>80</v>
      </c>
      <c r="D14" s="6"/>
      <c r="E14" s="1"/>
      <c r="F14" s="1"/>
      <c r="G14" s="1"/>
      <c r="H14" s="1"/>
      <c r="I14" s="1"/>
    </row>
    <row r="15" ht="15.75">
      <c r="A15" s="8" t="s">
        <v>12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6.5">
      <c r="A17" s="1" t="s">
        <v>81</v>
      </c>
      <c r="B17" s="1"/>
      <c r="C17" s="1"/>
      <c r="D17" s="1"/>
      <c r="E17" s="1"/>
      <c r="F17" s="1"/>
      <c r="G17" s="2">
        <v>0.007206</v>
      </c>
      <c r="H17" s="1" t="s">
        <v>5</v>
      </c>
      <c r="I17" s="1"/>
    </row>
    <row r="18" spans="1:15" ht="16.5">
      <c r="A18" s="6" t="s">
        <v>10</v>
      </c>
      <c r="B18" s="1"/>
      <c r="C18" s="1"/>
      <c r="D18" s="1"/>
      <c r="E18" s="1"/>
      <c r="F18" s="1"/>
      <c r="G18" s="1"/>
      <c r="H18" s="1"/>
      <c r="I18" s="1"/>
      <c r="O18" s="18"/>
    </row>
    <row r="19" spans="1:9" ht="16.5">
      <c r="A19" s="1" t="s">
        <v>32</v>
      </c>
      <c r="B19" s="1"/>
      <c r="C19" s="1"/>
      <c r="D19" s="1"/>
      <c r="E19" s="1"/>
      <c r="F19" s="1"/>
      <c r="G19" s="4">
        <v>223527.78</v>
      </c>
      <c r="H19" s="1" t="s">
        <v>6</v>
      </c>
      <c r="I19" s="1"/>
    </row>
    <row r="20" spans="1:9" ht="15">
      <c r="A20" s="1"/>
      <c r="B20" s="1"/>
      <c r="C20" s="1"/>
      <c r="D20" s="1"/>
      <c r="E20" s="1"/>
      <c r="F20" s="1"/>
      <c r="G20" s="7"/>
      <c r="H20" s="1"/>
      <c r="I20" s="6"/>
    </row>
    <row r="21" spans="1:9" ht="16.5">
      <c r="A21" s="1" t="s">
        <v>29</v>
      </c>
      <c r="B21" s="1"/>
      <c r="C21" s="1"/>
      <c r="D21" s="1"/>
      <c r="E21" s="1"/>
      <c r="F21" s="1"/>
      <c r="G21" s="5">
        <f>G17*G19</f>
        <v>1610.7411826799998</v>
      </c>
      <c r="H21" s="1" t="s">
        <v>7</v>
      </c>
      <c r="I21" s="1"/>
    </row>
    <row r="22" spans="1:9" ht="16.5">
      <c r="A22" s="1" t="s">
        <v>30</v>
      </c>
      <c r="B22" s="1"/>
      <c r="C22" s="1"/>
      <c r="D22" s="1"/>
      <c r="E22" s="1"/>
      <c r="F22" s="1"/>
      <c r="G22" s="5">
        <f>2040.5/366*267</f>
        <v>1488.561475409836</v>
      </c>
      <c r="H22" s="1" t="s">
        <v>7</v>
      </c>
      <c r="I22" s="1"/>
    </row>
    <row r="23" spans="1:9" ht="15">
      <c r="A23" s="6" t="s">
        <v>2</v>
      </c>
      <c r="B23" s="1"/>
      <c r="C23" s="17" t="s">
        <v>79</v>
      </c>
      <c r="D23" s="1"/>
      <c r="E23" s="1"/>
      <c r="F23" s="1"/>
      <c r="G23" s="1"/>
      <c r="H23" s="1"/>
      <c r="I23" s="1"/>
    </row>
    <row r="24" ht="15.75">
      <c r="A24" s="8" t="s">
        <v>25</v>
      </c>
    </row>
    <row r="27" spans="1:9" ht="28.5" customHeight="1">
      <c r="A27" s="49" t="s">
        <v>77</v>
      </c>
      <c r="B27" s="50"/>
      <c r="C27" s="50"/>
      <c r="D27" s="50"/>
      <c r="E27" s="50"/>
      <c r="F27" s="50"/>
      <c r="G27" s="50"/>
      <c r="H27" s="50"/>
      <c r="I27" s="50"/>
    </row>
    <row r="28" spans="1:9" ht="16.5">
      <c r="A28" s="1" t="s">
        <v>4</v>
      </c>
      <c r="B28" s="1"/>
      <c r="C28" s="1"/>
      <c r="D28" s="1"/>
      <c r="E28" s="1"/>
      <c r="F28" s="1"/>
      <c r="G28" s="2">
        <v>0.008951</v>
      </c>
      <c r="H28" s="1" t="s">
        <v>5</v>
      </c>
      <c r="I28" s="1"/>
    </row>
    <row r="29" spans="1:9" ht="15">
      <c r="A29" s="1"/>
      <c r="B29" s="1"/>
      <c r="C29" s="1"/>
      <c r="D29" s="1"/>
      <c r="E29" s="1"/>
      <c r="F29" s="1"/>
      <c r="G29" s="3"/>
      <c r="H29" s="1"/>
      <c r="I29" s="1"/>
    </row>
    <row r="30" spans="1:9" ht="16.5">
      <c r="A30" s="6" t="s">
        <v>17</v>
      </c>
      <c r="B30" s="1"/>
      <c r="C30" s="1"/>
      <c r="D30" s="1"/>
      <c r="E30" s="1"/>
      <c r="F30" s="1"/>
      <c r="G30" s="3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6.5">
      <c r="A32" s="1" t="s">
        <v>13</v>
      </c>
      <c r="B32" s="1"/>
      <c r="C32" s="1"/>
      <c r="D32" s="1"/>
      <c r="E32" s="1"/>
      <c r="F32" s="1"/>
      <c r="G32" s="4">
        <v>126711.67</v>
      </c>
      <c r="H32" s="1" t="s">
        <v>6</v>
      </c>
      <c r="I32" s="1"/>
    </row>
    <row r="33" spans="1:9" ht="15">
      <c r="A33" s="1"/>
      <c r="B33" s="1"/>
      <c r="C33" s="1"/>
      <c r="D33" s="1"/>
      <c r="E33" s="1"/>
      <c r="F33" s="1"/>
      <c r="G33" s="4"/>
      <c r="H33" s="1"/>
      <c r="I33" s="1"/>
    </row>
    <row r="34" spans="1:9" ht="16.5">
      <c r="A34" s="1" t="s">
        <v>14</v>
      </c>
      <c r="B34" s="1"/>
      <c r="C34" s="1"/>
      <c r="D34" s="1"/>
      <c r="E34" s="1"/>
      <c r="F34" s="1"/>
      <c r="G34" s="5">
        <f>+G28*G32</f>
        <v>1134.19615817</v>
      </c>
      <c r="H34" s="1" t="s">
        <v>7</v>
      </c>
      <c r="I34" s="1"/>
    </row>
    <row r="35" spans="1:9" ht="15">
      <c r="A35" s="1" t="s">
        <v>18</v>
      </c>
      <c r="B35" s="1"/>
      <c r="C35" s="1"/>
      <c r="D35" s="1"/>
      <c r="E35" s="1"/>
      <c r="F35" s="1"/>
      <c r="G35" s="6">
        <f>2926/365*173</f>
        <v>1386.8438356164384</v>
      </c>
      <c r="H35" s="1" t="s">
        <v>0</v>
      </c>
      <c r="I35" s="1"/>
    </row>
    <row r="36" spans="1:9" ht="15">
      <c r="A36" s="6" t="s">
        <v>1</v>
      </c>
      <c r="B36" s="6"/>
      <c r="C36" s="6" t="s">
        <v>19</v>
      </c>
      <c r="D36" s="6"/>
      <c r="E36" s="1"/>
      <c r="F36" s="1"/>
      <c r="G36" s="1"/>
      <c r="H36" s="1"/>
      <c r="I36" s="1"/>
    </row>
    <row r="37" ht="15.75">
      <c r="A37" s="8" t="s">
        <v>20</v>
      </c>
    </row>
    <row r="39" spans="1:9" ht="16.5">
      <c r="A39" s="6" t="s">
        <v>21</v>
      </c>
      <c r="B39" s="1"/>
      <c r="C39" s="1"/>
      <c r="D39" s="1"/>
      <c r="E39" s="1"/>
      <c r="F39" s="1"/>
      <c r="G39" s="1"/>
      <c r="H39" s="1"/>
      <c r="I39" s="1"/>
    </row>
    <row r="40" spans="1:9" ht="16.5">
      <c r="A40" s="1" t="s">
        <v>22</v>
      </c>
      <c r="B40" s="1"/>
      <c r="C40" s="1"/>
      <c r="D40" s="1"/>
      <c r="E40" s="1"/>
      <c r="F40" s="1"/>
      <c r="G40" s="4">
        <v>223527.78</v>
      </c>
      <c r="H40" s="1" t="s">
        <v>6</v>
      </c>
      <c r="I40" s="1"/>
    </row>
    <row r="41" spans="1:9" ht="15">
      <c r="A41" s="1"/>
      <c r="B41" s="1"/>
      <c r="C41" s="1"/>
      <c r="D41" s="1"/>
      <c r="E41" s="1"/>
      <c r="F41" s="1"/>
      <c r="G41" s="7"/>
      <c r="H41" s="1"/>
      <c r="I41" s="6"/>
    </row>
    <row r="42" spans="1:9" ht="16.5">
      <c r="A42" s="1" t="s">
        <v>28</v>
      </c>
      <c r="B42" s="1"/>
      <c r="C42" s="1"/>
      <c r="D42" s="1"/>
      <c r="E42" s="1"/>
      <c r="F42" s="1"/>
      <c r="G42" s="5">
        <f>+G28*G40</f>
        <v>2000.79715878</v>
      </c>
      <c r="H42" s="1" t="s">
        <v>7</v>
      </c>
      <c r="I42" s="1"/>
    </row>
    <row r="43" spans="1:9" ht="16.5">
      <c r="A43" s="1" t="s">
        <v>27</v>
      </c>
      <c r="B43" s="1"/>
      <c r="C43" s="1"/>
      <c r="D43" s="1"/>
      <c r="E43" s="1"/>
      <c r="F43" s="1"/>
      <c r="G43" s="5">
        <f>2040.5/366*267</f>
        <v>1488.561475409836</v>
      </c>
      <c r="H43" s="1" t="s">
        <v>7</v>
      </c>
      <c r="I43" s="1"/>
    </row>
    <row r="44" spans="1:9" ht="15">
      <c r="A44" s="1"/>
      <c r="B44" s="1"/>
      <c r="C44" s="1"/>
      <c r="D44" s="1"/>
      <c r="E44" s="1"/>
      <c r="F44" s="1"/>
      <c r="G44" s="6"/>
      <c r="H44" s="1"/>
      <c r="I44" s="1"/>
    </row>
    <row r="45" spans="1:9" ht="15">
      <c r="A45" s="6" t="s">
        <v>2</v>
      </c>
      <c r="B45" s="1"/>
      <c r="C45" s="14" t="s">
        <v>24</v>
      </c>
      <c r="D45" s="1"/>
      <c r="E45" s="1"/>
      <c r="F45" s="1"/>
      <c r="G45" s="1"/>
      <c r="H45" s="1"/>
      <c r="I45" s="1"/>
    </row>
    <row r="46" ht="14.25">
      <c r="A46" s="8" t="s">
        <v>26</v>
      </c>
    </row>
    <row r="49" spans="1:7" ht="12.75">
      <c r="A49" t="s">
        <v>23</v>
      </c>
      <c r="G49" s="36" t="s">
        <v>78</v>
      </c>
    </row>
    <row r="52" ht="15.75">
      <c r="F52" s="16"/>
    </row>
  </sheetData>
  <sheetProtection/>
  <mergeCells count="2">
    <mergeCell ref="A3:I3"/>
    <mergeCell ref="A27:I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7.00390625" style="0" customWidth="1"/>
    <col min="2" max="2" width="12.28125" style="0" customWidth="1"/>
    <col min="3" max="3" width="13.140625" style="0" customWidth="1"/>
    <col min="4" max="4" width="15.28125" style="0" customWidth="1"/>
    <col min="5" max="5" width="14.8515625" style="0" customWidth="1"/>
    <col min="6" max="6" width="17.28125" style="0" customWidth="1"/>
    <col min="7" max="8" width="11.00390625" style="0" customWidth="1"/>
    <col min="10" max="10" width="9.7109375" style="0" customWidth="1"/>
  </cols>
  <sheetData>
    <row r="1" spans="1:13" ht="15.75">
      <c r="A1" s="19"/>
      <c r="B1" s="15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19"/>
      <c r="B2" s="15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>
      <c r="A3" s="19"/>
      <c r="B3" s="15" t="s">
        <v>35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>
      <c r="A5" s="19"/>
      <c r="B5" s="51" t="s">
        <v>36</v>
      </c>
      <c r="C5" s="51"/>
      <c r="D5" s="51"/>
      <c r="E5" s="51"/>
      <c r="F5" s="19"/>
      <c r="G5" s="20" t="s">
        <v>37</v>
      </c>
      <c r="H5" s="24" t="s">
        <v>75</v>
      </c>
      <c r="I5" s="35">
        <v>8.533</v>
      </c>
      <c r="J5" s="19" t="s">
        <v>38</v>
      </c>
      <c r="K5" s="19"/>
      <c r="L5" s="19"/>
      <c r="M5" s="19"/>
    </row>
    <row r="6" spans="1:13" ht="18.75">
      <c r="A6" s="19"/>
      <c r="B6" s="19" t="s">
        <v>39</v>
      </c>
      <c r="C6" s="19"/>
      <c r="D6" s="31">
        <v>350000</v>
      </c>
      <c r="E6" s="19" t="s">
        <v>40</v>
      </c>
      <c r="F6" s="19"/>
      <c r="G6" s="20" t="s">
        <v>37</v>
      </c>
      <c r="H6" s="24" t="s">
        <v>76</v>
      </c>
      <c r="I6" s="35">
        <v>7.206</v>
      </c>
      <c r="J6" s="19" t="s">
        <v>38</v>
      </c>
      <c r="K6" s="19"/>
      <c r="L6" s="19"/>
      <c r="M6" s="19"/>
    </row>
    <row r="7" spans="1:13" ht="15.75">
      <c r="A7" s="19"/>
      <c r="B7" s="19"/>
      <c r="C7" s="19"/>
      <c r="D7" s="19">
        <v>1000</v>
      </c>
      <c r="E7" s="19" t="s">
        <v>41</v>
      </c>
      <c r="F7" s="19"/>
      <c r="G7" s="19"/>
      <c r="H7" s="19"/>
      <c r="I7" s="19"/>
      <c r="J7" s="19"/>
      <c r="K7" s="19"/>
      <c r="L7" s="19"/>
      <c r="M7" s="19"/>
    </row>
    <row r="8" spans="1:13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.75">
      <c r="A9" s="41" t="s">
        <v>85</v>
      </c>
      <c r="B9" s="42" t="s">
        <v>83</v>
      </c>
      <c r="C9" s="43" t="s">
        <v>86</v>
      </c>
      <c r="D9" s="42" t="s">
        <v>87</v>
      </c>
      <c r="E9" s="42"/>
      <c r="F9" s="19"/>
      <c r="G9" s="19"/>
      <c r="H9" s="19"/>
      <c r="I9" s="19"/>
      <c r="J9" s="19"/>
      <c r="K9" s="19"/>
      <c r="L9" s="19"/>
      <c r="M9" s="19"/>
    </row>
    <row r="10" spans="1:13" ht="15.75">
      <c r="A10" s="39"/>
      <c r="B10" s="44" t="s">
        <v>82</v>
      </c>
      <c r="C10" s="44" t="s">
        <v>83</v>
      </c>
      <c r="D10" s="44" t="s">
        <v>84</v>
      </c>
      <c r="E10" s="40"/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19"/>
      <c r="B11" s="45" t="s">
        <v>88</v>
      </c>
      <c r="C11" s="46">
        <f>Comparison!G10</f>
        <v>126711.67</v>
      </c>
      <c r="D11" s="38">
        <f>D6/365*173</f>
        <v>165890.4109589041</v>
      </c>
      <c r="E11" s="19" t="s">
        <v>52</v>
      </c>
      <c r="F11" s="19"/>
      <c r="G11" s="19"/>
      <c r="H11" s="19"/>
      <c r="I11" s="19"/>
      <c r="J11" s="19"/>
      <c r="K11" s="19"/>
      <c r="L11" s="19"/>
      <c r="M11" s="19"/>
    </row>
    <row r="12" spans="1:13" ht="18.75">
      <c r="A12" s="19"/>
      <c r="B12" s="45" t="s">
        <v>89</v>
      </c>
      <c r="C12" s="38">
        <f>Comparison!G19</f>
        <v>223527.78</v>
      </c>
      <c r="D12" s="38">
        <f>D6/366*267</f>
        <v>255327.86885245904</v>
      </c>
      <c r="E12" s="19" t="s">
        <v>52</v>
      </c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15" t="s">
        <v>2</v>
      </c>
      <c r="B13" s="19" t="s">
        <v>90</v>
      </c>
      <c r="C13" s="37"/>
      <c r="D13" s="3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.75">
      <c r="A15" s="19"/>
      <c r="B15" s="51" t="s">
        <v>42</v>
      </c>
      <c r="C15" s="51"/>
      <c r="D15" s="51"/>
      <c r="E15" s="51"/>
      <c r="F15" s="19"/>
      <c r="G15" s="19"/>
      <c r="H15" s="19"/>
      <c r="I15" s="19"/>
      <c r="J15" s="19"/>
      <c r="K15" s="19"/>
      <c r="L15" s="19"/>
      <c r="M15" s="19"/>
    </row>
    <row r="16" spans="1:13" ht="15.75">
      <c r="A16" s="19"/>
      <c r="B16" s="19">
        <v>2011</v>
      </c>
      <c r="C16" s="19"/>
      <c r="D16" s="19">
        <v>2926</v>
      </c>
      <c r="E16" s="19" t="s">
        <v>40</v>
      </c>
      <c r="F16" s="19"/>
      <c r="G16" s="19"/>
      <c r="H16" s="19"/>
      <c r="I16" s="19"/>
      <c r="J16" s="19"/>
      <c r="K16" s="19"/>
      <c r="L16" s="19"/>
      <c r="M16" s="19"/>
    </row>
    <row r="17" spans="1:13" ht="15.75">
      <c r="A17" s="19"/>
      <c r="B17" s="19">
        <v>2012</v>
      </c>
      <c r="C17" s="19"/>
      <c r="D17" s="19">
        <v>2040.5</v>
      </c>
      <c r="E17" s="19" t="s">
        <v>40</v>
      </c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.75">
      <c r="A19" s="21" t="s">
        <v>43</v>
      </c>
      <c r="B19" s="22" t="s">
        <v>44</v>
      </c>
      <c r="C19" s="21" t="s">
        <v>45</v>
      </c>
      <c r="D19" s="21"/>
      <c r="E19" s="22" t="s">
        <v>37</v>
      </c>
      <c r="F19" s="19"/>
      <c r="G19" s="19"/>
      <c r="H19" s="19"/>
      <c r="I19" s="19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23" t="s">
        <v>64</v>
      </c>
      <c r="B21" s="24" t="s">
        <v>50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8.75">
      <c r="A22" s="19" t="s">
        <v>56</v>
      </c>
      <c r="B22" s="19"/>
      <c r="C22" s="19"/>
      <c r="D22" s="19"/>
      <c r="E22" s="19"/>
      <c r="F22" s="23" t="s">
        <v>51</v>
      </c>
      <c r="G22" s="26">
        <f>Comparison!G10</f>
        <v>126711.67</v>
      </c>
      <c r="H22" s="19" t="s">
        <v>52</v>
      </c>
      <c r="I22" s="19"/>
      <c r="J22" s="19"/>
      <c r="K22" s="19"/>
      <c r="L22" s="19"/>
      <c r="M22" s="19"/>
    </row>
    <row r="23" spans="1:13" ht="18.75">
      <c r="A23" s="19" t="s">
        <v>65</v>
      </c>
      <c r="B23" s="19"/>
      <c r="C23" s="19"/>
      <c r="D23" s="19"/>
      <c r="E23" s="19"/>
      <c r="F23" s="23"/>
      <c r="G23" s="29">
        <f>2926/365*173</f>
        <v>1386.8438356164384</v>
      </c>
      <c r="H23" s="19" t="s">
        <v>53</v>
      </c>
      <c r="I23" s="19"/>
      <c r="J23" s="19"/>
      <c r="K23" s="19"/>
      <c r="L23" s="19"/>
      <c r="M23" s="19"/>
    </row>
    <row r="24" spans="1:13" ht="18.75">
      <c r="A24" s="19" t="s">
        <v>57</v>
      </c>
      <c r="B24" s="19"/>
      <c r="C24" s="19"/>
      <c r="D24" s="19"/>
      <c r="E24" s="19"/>
      <c r="F24" s="23" t="s">
        <v>54</v>
      </c>
      <c r="G24" s="26">
        <f>Comparison!G19</f>
        <v>223527.78</v>
      </c>
      <c r="H24" s="19" t="s">
        <v>52</v>
      </c>
      <c r="I24" s="19"/>
      <c r="J24" s="19"/>
      <c r="K24" s="19"/>
      <c r="L24" s="19"/>
      <c r="M24" s="19"/>
    </row>
    <row r="25" spans="1:13" ht="18.75">
      <c r="A25" s="19" t="s">
        <v>66</v>
      </c>
      <c r="B25" s="19"/>
      <c r="C25" s="19"/>
      <c r="D25" s="19"/>
      <c r="E25" s="19"/>
      <c r="F25" s="19"/>
      <c r="G25" s="29">
        <f>2040.5/366*267</f>
        <v>1488.561475409836</v>
      </c>
      <c r="H25" s="19" t="s">
        <v>53</v>
      </c>
      <c r="I25" s="19"/>
      <c r="J25" s="19"/>
      <c r="K25" s="19"/>
      <c r="L25" s="19"/>
      <c r="M25" s="19"/>
    </row>
    <row r="26" spans="1:8" ht="18.75">
      <c r="A26" s="23" t="s">
        <v>47</v>
      </c>
      <c r="B26" s="25" t="s">
        <v>63</v>
      </c>
      <c r="C26" s="27">
        <f>G23/G22*1000</f>
        <v>10.94487852315764</v>
      </c>
      <c r="D26" s="20" t="s">
        <v>46</v>
      </c>
      <c r="E26" s="27">
        <f>I5</f>
        <v>8.533</v>
      </c>
      <c r="F26" s="19" t="s">
        <v>38</v>
      </c>
      <c r="G26" s="19"/>
      <c r="H26" s="19"/>
    </row>
    <row r="27" spans="1:8" ht="18.75">
      <c r="A27" s="23" t="s">
        <v>58</v>
      </c>
      <c r="B27" s="25" t="s">
        <v>63</v>
      </c>
      <c r="C27" s="30">
        <f>G25/G24*1000</f>
        <v>6.659402582577593</v>
      </c>
      <c r="D27" s="28" t="s">
        <v>48</v>
      </c>
      <c r="E27" s="27">
        <f>I6</f>
        <v>7.206</v>
      </c>
      <c r="F27" s="19" t="s">
        <v>38</v>
      </c>
      <c r="G27" s="19"/>
      <c r="H27" s="19"/>
    </row>
    <row r="28" spans="1:8" ht="18.75">
      <c r="A28" s="15" t="s">
        <v>2</v>
      </c>
      <c r="B28" s="19" t="s">
        <v>72</v>
      </c>
      <c r="C28" s="19"/>
      <c r="D28" s="19"/>
      <c r="E28" s="19"/>
      <c r="F28" s="19"/>
      <c r="G28" s="19"/>
      <c r="H28" s="19"/>
    </row>
    <row r="29" spans="1:8" ht="15.75">
      <c r="A29" s="19"/>
      <c r="B29" s="19"/>
      <c r="C29" s="19"/>
      <c r="D29" s="19"/>
      <c r="E29" s="19"/>
      <c r="F29" s="19"/>
      <c r="G29" s="19"/>
      <c r="H29" s="19"/>
    </row>
    <row r="30" spans="1:8" ht="15.75">
      <c r="A30" s="23" t="s">
        <v>49</v>
      </c>
      <c r="B30" s="19" t="s">
        <v>59</v>
      </c>
      <c r="C30" s="19"/>
      <c r="D30" s="19"/>
      <c r="E30" s="19"/>
      <c r="F30" s="19"/>
      <c r="G30" s="19"/>
      <c r="H30" s="19"/>
    </row>
    <row r="31" spans="1:8" ht="15.75">
      <c r="A31" s="23" t="s">
        <v>47</v>
      </c>
      <c r="B31" s="19" t="s">
        <v>68</v>
      </c>
      <c r="E31" s="19"/>
      <c r="F31" s="19"/>
      <c r="G31" s="19">
        <v>96.76</v>
      </c>
      <c r="H31" s="19" t="s">
        <v>60</v>
      </c>
    </row>
    <row r="32" spans="1:8" ht="18.75">
      <c r="A32" s="19" t="s">
        <v>69</v>
      </c>
      <c r="E32" s="19"/>
      <c r="F32" s="19"/>
      <c r="G32" s="29">
        <f>G31*60*60*24*173/1000/1000</f>
        <v>1446.291072</v>
      </c>
      <c r="H32" s="19" t="s">
        <v>61</v>
      </c>
    </row>
    <row r="33" spans="1:8" ht="18.75">
      <c r="A33" s="19" t="s">
        <v>56</v>
      </c>
      <c r="B33" s="19"/>
      <c r="C33" s="19"/>
      <c r="D33" s="19"/>
      <c r="E33" s="19"/>
      <c r="F33" s="23" t="s">
        <v>51</v>
      </c>
      <c r="G33" s="26">
        <f>Comparison!G10</f>
        <v>126711.67</v>
      </c>
      <c r="H33" s="19" t="s">
        <v>52</v>
      </c>
    </row>
    <row r="34" spans="1:8" ht="15.75">
      <c r="A34" s="23" t="s">
        <v>58</v>
      </c>
      <c r="B34" s="19" t="s">
        <v>68</v>
      </c>
      <c r="E34" s="19"/>
      <c r="F34" s="19"/>
      <c r="G34" s="19">
        <v>67.48</v>
      </c>
      <c r="H34" s="19" t="s">
        <v>60</v>
      </c>
    </row>
    <row r="35" spans="1:8" ht="18.75">
      <c r="A35" s="19" t="s">
        <v>70</v>
      </c>
      <c r="E35" s="19"/>
      <c r="F35" s="19"/>
      <c r="G35" s="29">
        <f>G34*60*60*24*267/1000/1000</f>
        <v>1556.682624</v>
      </c>
      <c r="H35" s="19" t="s">
        <v>61</v>
      </c>
    </row>
    <row r="36" spans="1:8" ht="18.75">
      <c r="A36" s="19" t="s">
        <v>62</v>
      </c>
      <c r="B36" s="19"/>
      <c r="C36" s="19"/>
      <c r="D36" s="19"/>
      <c r="E36" s="19"/>
      <c r="F36" s="23" t="s">
        <v>51</v>
      </c>
      <c r="G36" s="26">
        <f>Comparison!G19</f>
        <v>223527.78</v>
      </c>
      <c r="H36" s="19" t="s">
        <v>52</v>
      </c>
    </row>
    <row r="37" spans="1:8" ht="18.75">
      <c r="A37" s="23" t="s">
        <v>47</v>
      </c>
      <c r="B37" s="25" t="s">
        <v>63</v>
      </c>
      <c r="C37" s="32">
        <f>G32/G33*1000</f>
        <v>11.41403212505999</v>
      </c>
      <c r="D37" s="20" t="s">
        <v>46</v>
      </c>
      <c r="E37" s="27">
        <f>I5</f>
        <v>8.533</v>
      </c>
      <c r="F37" s="19" t="s">
        <v>38</v>
      </c>
      <c r="G37" s="29"/>
      <c r="H37" s="19"/>
    </row>
    <row r="38" spans="1:8" ht="18.75">
      <c r="A38" s="23" t="s">
        <v>58</v>
      </c>
      <c r="B38" s="25" t="s">
        <v>63</v>
      </c>
      <c r="C38" s="33">
        <f>G35/G36*1000</f>
        <v>6.964157314137867</v>
      </c>
      <c r="D38" s="28" t="s">
        <v>48</v>
      </c>
      <c r="E38" s="27">
        <f>I6</f>
        <v>7.206</v>
      </c>
      <c r="F38" s="19" t="s">
        <v>38</v>
      </c>
      <c r="G38" s="29"/>
      <c r="H38" s="19"/>
    </row>
    <row r="39" spans="1:8" ht="18.75">
      <c r="A39" s="15" t="s">
        <v>2</v>
      </c>
      <c r="B39" s="19" t="s">
        <v>72</v>
      </c>
      <c r="C39" s="19"/>
      <c r="D39" s="19"/>
      <c r="E39" s="19"/>
      <c r="F39" s="23"/>
      <c r="G39" s="29"/>
      <c r="H39" s="19"/>
    </row>
    <row r="40" spans="1:8" ht="15.75">
      <c r="A40" s="19"/>
      <c r="B40" s="19"/>
      <c r="C40" s="19"/>
      <c r="D40" s="19"/>
      <c r="E40" s="19"/>
      <c r="F40" s="19"/>
      <c r="G40" s="19"/>
      <c r="H40" s="19"/>
    </row>
    <row r="41" spans="1:2" ht="18.75">
      <c r="A41" s="23" t="s">
        <v>55</v>
      </c>
      <c r="B41" s="19" t="s">
        <v>67</v>
      </c>
    </row>
    <row r="42" spans="1:6" ht="18.75">
      <c r="A42" s="23"/>
      <c r="B42" s="25" t="s">
        <v>63</v>
      </c>
      <c r="C42" s="33">
        <f>G25/G24*1000</f>
        <v>6.659402582577593</v>
      </c>
      <c r="D42" s="34" t="s">
        <v>48</v>
      </c>
      <c r="E42" s="32">
        <f>I6</f>
        <v>7.206</v>
      </c>
      <c r="F42" s="19" t="s">
        <v>38</v>
      </c>
    </row>
    <row r="43" spans="2:6" ht="18.75">
      <c r="B43" s="25" t="s">
        <v>63</v>
      </c>
      <c r="C43" s="33">
        <f>G35/G36*1000</f>
        <v>6.964157314137867</v>
      </c>
      <c r="D43" s="34" t="s">
        <v>48</v>
      </c>
      <c r="E43" s="32">
        <f>I6</f>
        <v>7.206</v>
      </c>
      <c r="F43" s="19" t="s">
        <v>38</v>
      </c>
    </row>
    <row r="44" spans="1:2" ht="18.75">
      <c r="A44" s="15" t="s">
        <v>2</v>
      </c>
      <c r="B44" s="19" t="s">
        <v>71</v>
      </c>
    </row>
    <row r="45" ht="18.75">
      <c r="B45" s="19" t="s">
        <v>73</v>
      </c>
    </row>
    <row r="46" ht="18.75">
      <c r="B46" s="19" t="s">
        <v>74</v>
      </c>
    </row>
  </sheetData>
  <sheetProtection/>
  <mergeCells count="2">
    <mergeCell ref="B5:E5"/>
    <mergeCell ref="B15:E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Vedlugaite</dc:creator>
  <cp:keywords/>
  <dc:description/>
  <cp:lastModifiedBy>DELL</cp:lastModifiedBy>
  <cp:lastPrinted>2010-01-07T08:38:32Z</cp:lastPrinted>
  <dcterms:created xsi:type="dcterms:W3CDTF">1996-10-14T23:33:28Z</dcterms:created>
  <dcterms:modified xsi:type="dcterms:W3CDTF">2012-11-04T15:09:58Z</dcterms:modified>
  <cp:category/>
  <cp:version/>
  <cp:contentType/>
  <cp:contentStatus/>
</cp:coreProperties>
</file>